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0" yWindow="65516" windowWidth="23840" windowHeight="14180" activeTab="0"/>
  </bookViews>
  <sheets>
    <sheet name="Statement T" sheetId="1" r:id="rId1"/>
  </sheets>
  <definedNames>
    <definedName name="_xlnm.Print_Area" localSheetId="0">'Statement T'!$B$1:$O$37</definedName>
  </definedNames>
  <calcPr fullCalcOnLoad="1"/>
</workbook>
</file>

<file path=xl/comments1.xml><?xml version="1.0" encoding="utf-8"?>
<comments xmlns="http://schemas.openxmlformats.org/spreadsheetml/2006/main">
  <authors>
    <author>J Monaco</author>
  </authors>
  <commentList>
    <comment ref="C15" authorId="0">
      <text>
        <r>
          <rPr>
            <b/>
            <sz val="9"/>
            <rFont val="Geneva"/>
            <family val="0"/>
          </rPr>
          <t>J Monaco:</t>
        </r>
        <r>
          <rPr>
            <sz val="9"/>
            <rFont val="Geneva"/>
            <family val="0"/>
          </rPr>
          <t xml:space="preserve">
This is the interest amount from your CC statement.</t>
        </r>
      </text>
    </comment>
    <comment ref="D15" authorId="0">
      <text>
        <r>
          <rPr>
            <b/>
            <sz val="9"/>
            <rFont val="Geneva"/>
            <family val="0"/>
          </rPr>
          <t>J Monaco:</t>
        </r>
        <r>
          <rPr>
            <sz val="9"/>
            <rFont val="Geneva"/>
            <family val="0"/>
          </rPr>
          <t xml:space="preserve">
This is the reduction in principle from your CC statement.</t>
        </r>
      </text>
    </comment>
    <comment ref="E15" authorId="0">
      <text>
        <r>
          <rPr>
            <b/>
            <sz val="9"/>
            <rFont val="Geneva"/>
            <family val="0"/>
          </rPr>
          <t>J Monaco:</t>
        </r>
        <r>
          <rPr>
            <sz val="9"/>
            <rFont val="Geneva"/>
            <family val="0"/>
          </rPr>
          <t xml:space="preserve">
Enter Late Fees and other fees from your statement.</t>
        </r>
      </text>
    </comment>
    <comment ref="F15" authorId="0">
      <text>
        <r>
          <rPr>
            <b/>
            <sz val="9"/>
            <rFont val="Geneva"/>
            <family val="0"/>
          </rPr>
          <t>J Monaco:</t>
        </r>
        <r>
          <rPr>
            <sz val="9"/>
            <rFont val="Geneva"/>
            <family val="0"/>
          </rPr>
          <t xml:space="preserve">
This is your total payment. It should equal the amount in the Payment column from last month.</t>
        </r>
      </text>
    </comment>
    <comment ref="B15" authorId="0">
      <text>
        <r>
          <rPr>
            <b/>
            <sz val="9"/>
            <rFont val="Geneva"/>
            <family val="0"/>
          </rPr>
          <t>J Monaco:</t>
        </r>
        <r>
          <rPr>
            <sz val="9"/>
            <rFont val="Geneva"/>
            <family val="0"/>
          </rPr>
          <t xml:space="preserve">
Enter this month's payment here.</t>
        </r>
      </text>
    </comment>
  </commentList>
</comments>
</file>

<file path=xl/sharedStrings.xml><?xml version="1.0" encoding="utf-8"?>
<sst xmlns="http://schemas.openxmlformats.org/spreadsheetml/2006/main" count="56" uniqueCount="40">
  <si>
    <t>Date:</t>
  </si>
  <si>
    <t>Date</t>
  </si>
  <si>
    <t>CR</t>
  </si>
  <si>
    <t>Balance</t>
  </si>
  <si>
    <t>Payment</t>
  </si>
  <si>
    <t>Prime</t>
  </si>
  <si>
    <t>Vigorish:</t>
  </si>
  <si>
    <t>Int @ Prime+X</t>
  </si>
  <si>
    <t>New Balance</t>
  </si>
  <si>
    <t>Bal Diff</t>
  </si>
  <si>
    <t>Notes</t>
  </si>
  <si>
    <t>FROM STATEMENT</t>
  </si>
  <si>
    <t>X =</t>
  </si>
  <si>
    <t>Rate Diff</t>
  </si>
  <si>
    <t>Stated Rate</t>
  </si>
  <si>
    <t>Calc Rate</t>
  </si>
  <si>
    <t>Account number:</t>
  </si>
  <si>
    <t>CC Analysis</t>
  </si>
  <si>
    <t>Credit Card company:</t>
  </si>
  <si>
    <t>Totals</t>
  </si>
  <si>
    <t>DR interest</t>
  </si>
  <si>
    <t>DR Principle</t>
  </si>
  <si>
    <t>enter the numbers from your statement</t>
  </si>
  <si>
    <t>calculated</t>
  </si>
  <si>
    <t>from stmt</t>
  </si>
  <si>
    <t>Late Fees</t>
  </si>
  <si>
    <t>Recalculate the account at a fair interest rate without fees</t>
  </si>
  <si>
    <t>sample</t>
  </si>
  <si>
    <t xml:space="preserve">Notes: </t>
  </si>
  <si>
    <t>Enter payments from your checkbook. They should jibe with the credit on your statement either  in the current month or the following month.</t>
  </si>
  <si>
    <t>Credit card companies used to be profitable charging interest rates of Prime + 6% or Prime + 8%.</t>
  </si>
  <si>
    <t>$</t>
  </si>
  <si>
    <t>%</t>
  </si>
  <si>
    <t>The prime rates are accurate for the end of each month.</t>
  </si>
  <si>
    <t>Enter the  vigorish you think is fair in cell L5.</t>
  </si>
  <si>
    <t>This spreadsheet allows you to compare the actual interest and fees you are paying with a more rational interest rate based on the Prime Rate + a certain margin that you choose.</t>
  </si>
  <si>
    <t>You can try several different tests.</t>
  </si>
  <si>
    <t>The Last column, Balance Difference, is the key. Here you can see how much earlier you would have paid off your debt at a fairer rate.</t>
  </si>
  <si>
    <t>enter from your checkbook</t>
  </si>
  <si>
    <t>see below for more instructions.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</si>
</sst>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_);\(0.0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i/>
      <sz val="10"/>
      <name val="Helv"/>
      <family val="0"/>
    </font>
    <font>
      <sz val="10"/>
      <name val="Melior"/>
      <family val="0"/>
    </font>
    <font>
      <i/>
      <sz val="36"/>
      <name val="Melior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Helv"/>
      <family val="0"/>
    </font>
    <font>
      <i/>
      <sz val="10"/>
      <name val="Melior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0" fontId="4" fillId="0" borderId="0" xfId="0" applyNumberFormat="1" applyFont="1" applyAlignment="1">
      <alignment horizontal="right"/>
    </xf>
    <xf numFmtId="40" fontId="4" fillId="0" borderId="0" xfId="0" applyNumberFormat="1" applyFont="1" applyBorder="1" applyAlignment="1">
      <alignment horizontal="right"/>
    </xf>
    <xf numFmtId="40" fontId="6" fillId="0" borderId="0" xfId="0" applyNumberFormat="1" applyFont="1" applyBorder="1" applyAlignment="1">
      <alignment horizontal="right"/>
    </xf>
    <xf numFmtId="40" fontId="4" fillId="0" borderId="1" xfId="0" applyNumberFormat="1" applyFont="1" applyFill="1" applyBorder="1" applyAlignment="1">
      <alignment horizontal="right"/>
    </xf>
    <xf numFmtId="40" fontId="4" fillId="0" borderId="1" xfId="0" applyNumberFormat="1" applyFont="1" applyBorder="1" applyAlignment="1">
      <alignment horizontal="right"/>
    </xf>
    <xf numFmtId="15" fontId="6" fillId="0" borderId="0" xfId="0" applyNumberFormat="1" applyFont="1" applyBorder="1" applyAlignment="1">
      <alignment horizontal="right"/>
    </xf>
    <xf numFmtId="15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5" fontId="4" fillId="0" borderId="2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5" fontId="5" fillId="0" borderId="2" xfId="0" applyNumberFormat="1" applyFont="1" applyFill="1" applyBorder="1" applyAlignment="1">
      <alignment horizontal="right"/>
    </xf>
    <xf numFmtId="40" fontId="5" fillId="0" borderId="1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40" fontId="4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40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2" fontId="6" fillId="0" borderId="6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40" fontId="4" fillId="0" borderId="8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8" xfId="0" applyNumberFormat="1" applyFont="1" applyBorder="1" applyAlignment="1">
      <alignment/>
    </xf>
    <xf numFmtId="165" fontId="5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40" fontId="10" fillId="0" borderId="5" xfId="0" applyNumberFormat="1" applyFont="1" applyFill="1" applyBorder="1" applyAlignment="1">
      <alignment horizontal="right"/>
    </xf>
    <xf numFmtId="15" fontId="5" fillId="0" borderId="9" xfId="0" applyNumberFormat="1" applyFont="1" applyFill="1" applyBorder="1" applyAlignment="1">
      <alignment horizontal="right"/>
    </xf>
    <xf numFmtId="15" fontId="4" fillId="0" borderId="10" xfId="0" applyNumberFormat="1" applyFont="1" applyBorder="1" applyAlignment="1">
      <alignment horizontal="right"/>
    </xf>
    <xf numFmtId="165" fontId="5" fillId="2" borderId="9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17" fontId="4" fillId="0" borderId="2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40" fontId="5" fillId="0" borderId="9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65" fontId="4" fillId="3" borderId="4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2" fontId="4" fillId="3" borderId="5" xfId="0" applyNumberFormat="1" applyFont="1" applyFill="1" applyBorder="1" applyAlignment="1">
      <alignment/>
    </xf>
    <xf numFmtId="40" fontId="5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Alignment="1">
      <alignment/>
    </xf>
    <xf numFmtId="40" fontId="5" fillId="3" borderId="1" xfId="0" applyNumberFormat="1" applyFont="1" applyFill="1" applyBorder="1" applyAlignment="1">
      <alignment horizontal="right"/>
    </xf>
    <xf numFmtId="2" fontId="4" fillId="3" borderId="0" xfId="0" applyNumberFormat="1" applyFont="1" applyFill="1" applyAlignment="1">
      <alignment/>
    </xf>
    <xf numFmtId="2" fontId="4" fillId="3" borderId="1" xfId="0" applyNumberFormat="1" applyFont="1" applyFill="1" applyBorder="1" applyAlignment="1">
      <alignment/>
    </xf>
    <xf numFmtId="40" fontId="4" fillId="3" borderId="0" xfId="0" applyNumberFormat="1" applyFont="1" applyFill="1" applyBorder="1" applyAlignment="1">
      <alignment horizontal="right"/>
    </xf>
    <xf numFmtId="40" fontId="4" fillId="3" borderId="1" xfId="0" applyNumberFormat="1" applyFont="1" applyFill="1" applyBorder="1" applyAlignment="1">
      <alignment horizontal="right"/>
    </xf>
    <xf numFmtId="40" fontId="10" fillId="3" borderId="0" xfId="0" applyNumberFormat="1" applyFont="1" applyFill="1" applyBorder="1" applyAlignment="1">
      <alignment horizontal="right"/>
    </xf>
    <xf numFmtId="40" fontId="10" fillId="3" borderId="1" xfId="0" applyNumberFormat="1" applyFont="1" applyFill="1" applyBorder="1" applyAlignment="1">
      <alignment horizontal="right"/>
    </xf>
    <xf numFmtId="40" fontId="4" fillId="3" borderId="0" xfId="0" applyNumberFormat="1" applyFont="1" applyFill="1" applyAlignment="1">
      <alignment horizontal="right"/>
    </xf>
    <xf numFmtId="40" fontId="4" fillId="3" borderId="4" xfId="0" applyNumberFormat="1" applyFont="1" applyFill="1" applyBorder="1" applyAlignment="1">
      <alignment horizontal="right"/>
    </xf>
    <xf numFmtId="40" fontId="4" fillId="3" borderId="5" xfId="0" applyNumberFormat="1" applyFont="1" applyFill="1" applyBorder="1" applyAlignment="1">
      <alignment horizontal="right"/>
    </xf>
    <xf numFmtId="15" fontId="4" fillId="0" borderId="0" xfId="0" applyNumberFormat="1" applyFont="1" applyBorder="1" applyAlignment="1">
      <alignment horizontal="right"/>
    </xf>
    <xf numFmtId="15" fontId="5" fillId="0" borderId="0" xfId="0" applyNumberFormat="1" applyFont="1" applyBorder="1" applyAlignment="1">
      <alignment horizontal="left"/>
    </xf>
    <xf numFmtId="40" fontId="5" fillId="3" borderId="11" xfId="0" applyNumberFormat="1" applyFont="1" applyFill="1" applyBorder="1" applyAlignment="1">
      <alignment horizontal="right"/>
    </xf>
    <xf numFmtId="165" fontId="4" fillId="3" borderId="11" xfId="0" applyNumberFormat="1" applyFont="1" applyFill="1" applyBorder="1" applyAlignment="1">
      <alignment/>
    </xf>
    <xf numFmtId="40" fontId="5" fillId="3" borderId="3" xfId="0" applyNumberFormat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/>
    </xf>
    <xf numFmtId="2" fontId="4" fillId="3" borderId="3" xfId="0" applyNumberFormat="1" applyFont="1" applyFill="1" applyBorder="1" applyAlignment="1">
      <alignment/>
    </xf>
    <xf numFmtId="40" fontId="5" fillId="0" borderId="3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15" fontId="4" fillId="0" borderId="9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40" fontId="4" fillId="3" borderId="11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40" fontId="4" fillId="3" borderId="3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40" fontId="4" fillId="0" borderId="3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workbookViewId="0" topLeftCell="A1">
      <selection activeCell="B9" sqref="B9"/>
    </sheetView>
  </sheetViews>
  <sheetFormatPr defaultColWidth="11.00390625" defaultRowHeight="12.75"/>
  <cols>
    <col min="1" max="1" width="11.625" style="15" customWidth="1"/>
    <col min="2" max="2" width="10.00390625" style="25" customWidth="1"/>
    <col min="3" max="3" width="11.25390625" style="5" customWidth="1"/>
    <col min="4" max="4" width="9.375" style="5" customWidth="1"/>
    <col min="5" max="5" width="6.75390625" style="14" customWidth="1"/>
    <col min="6" max="6" width="8.75390625" style="9" customWidth="1"/>
    <col min="7" max="7" width="8.25390625" style="16" customWidth="1"/>
    <col min="8" max="8" width="5.25390625" style="33" customWidth="1"/>
    <col min="9" max="9" width="10.75390625" style="5" customWidth="1"/>
    <col min="10" max="10" width="6.625" style="16" customWidth="1"/>
    <col min="11" max="11" width="7.75390625" style="16" customWidth="1"/>
    <col min="12" max="12" width="10.00390625" style="16" customWidth="1"/>
    <col min="13" max="13" width="9.625" style="16" customWidth="1"/>
    <col min="14" max="14" width="7.625" style="40" customWidth="1"/>
    <col min="15" max="15" width="10.75390625" style="31" customWidth="1"/>
    <col min="16" max="16384" width="10.75390625" style="1" customWidth="1"/>
  </cols>
  <sheetData>
    <row r="1" spans="1:13" s="38" customFormat="1" ht="46.5">
      <c r="A1" s="27"/>
      <c r="B1" s="28" t="s">
        <v>17</v>
      </c>
      <c r="C1" s="29"/>
      <c r="D1" s="29"/>
      <c r="E1" s="36"/>
      <c r="F1" s="29"/>
      <c r="G1" s="37"/>
      <c r="H1" s="37"/>
      <c r="I1" s="29"/>
      <c r="J1" s="37"/>
      <c r="K1" s="37"/>
      <c r="L1" s="37"/>
      <c r="M1" s="37"/>
    </row>
    <row r="2" spans="1:13" s="3" customFormat="1" ht="12.75">
      <c r="A2" s="11"/>
      <c r="B2" s="24"/>
      <c r="C2" s="7"/>
      <c r="D2" s="7"/>
      <c r="E2" s="12"/>
      <c r="F2" s="7"/>
      <c r="G2" s="17"/>
      <c r="H2" s="17"/>
      <c r="I2" s="7"/>
      <c r="J2" s="17"/>
      <c r="K2" s="17"/>
      <c r="L2" s="17"/>
      <c r="M2" s="17"/>
    </row>
    <row r="3" spans="1:13" s="3" customFormat="1" ht="12.75">
      <c r="A3" s="11"/>
      <c r="B3" s="24" t="s">
        <v>18</v>
      </c>
      <c r="C3" s="7"/>
      <c r="D3" s="7"/>
      <c r="E3" s="12"/>
      <c r="F3" s="10" t="s">
        <v>0</v>
      </c>
      <c r="G3" s="11">
        <v>38776</v>
      </c>
      <c r="H3" s="17"/>
      <c r="J3" s="17" t="s">
        <v>26</v>
      </c>
      <c r="K3" s="17"/>
      <c r="L3" s="17"/>
      <c r="M3" s="17"/>
    </row>
    <row r="4" spans="1:13" s="3" customFormat="1" ht="12.75">
      <c r="A4" s="11"/>
      <c r="B4" s="24"/>
      <c r="C4" s="7"/>
      <c r="D4" s="7"/>
      <c r="E4" s="12"/>
      <c r="F4" s="10"/>
      <c r="G4" s="17"/>
      <c r="H4" s="17"/>
      <c r="I4" s="11"/>
      <c r="J4" s="17"/>
      <c r="K4" s="17"/>
      <c r="L4" s="17"/>
      <c r="M4" s="17"/>
    </row>
    <row r="5" spans="1:13" s="3" customFormat="1" ht="12.75">
      <c r="A5" s="11"/>
      <c r="B5" s="24" t="s">
        <v>16</v>
      </c>
      <c r="C5" s="59">
        <v>12345</v>
      </c>
      <c r="D5" s="7"/>
      <c r="E5" s="12"/>
      <c r="F5" s="7"/>
      <c r="G5" s="17"/>
      <c r="H5" s="17"/>
      <c r="I5" s="7"/>
      <c r="J5" s="17" t="s">
        <v>12</v>
      </c>
      <c r="K5" s="35" t="s">
        <v>6</v>
      </c>
      <c r="L5" s="21">
        <v>15</v>
      </c>
      <c r="M5" s="17"/>
    </row>
    <row r="6" spans="1:13" s="3" customFormat="1" ht="12.75">
      <c r="A6" s="11"/>
      <c r="B6" s="24"/>
      <c r="C6" s="7"/>
      <c r="D6" s="7"/>
      <c r="E6" s="12"/>
      <c r="F6" s="7"/>
      <c r="G6" s="17"/>
      <c r="H6" s="17"/>
      <c r="I6" s="7"/>
      <c r="K6" s="17"/>
      <c r="L6" s="17"/>
      <c r="M6" s="17"/>
    </row>
    <row r="7" spans="2:13" s="3" customFormat="1" ht="12.75">
      <c r="B7" s="24"/>
      <c r="C7" s="34" t="s">
        <v>11</v>
      </c>
      <c r="D7" s="7"/>
      <c r="E7" s="12"/>
      <c r="F7" s="7"/>
      <c r="G7" s="17"/>
      <c r="H7" s="17"/>
      <c r="I7" s="7"/>
      <c r="M7" s="17"/>
    </row>
    <row r="8" spans="1:15" s="3" customFormat="1" ht="12.75">
      <c r="A8" s="34"/>
      <c r="B8" s="104" t="s">
        <v>38</v>
      </c>
      <c r="C8" s="60" t="s">
        <v>22</v>
      </c>
      <c r="D8" s="4"/>
      <c r="E8" s="12"/>
      <c r="G8" s="62" t="s">
        <v>24</v>
      </c>
      <c r="H8" s="17"/>
      <c r="I8" s="61" t="s">
        <v>23</v>
      </c>
      <c r="K8" s="61" t="s">
        <v>23</v>
      </c>
      <c r="L8" s="61" t="s">
        <v>23</v>
      </c>
      <c r="M8" s="61" t="s">
        <v>23</v>
      </c>
      <c r="N8" s="61" t="s">
        <v>23</v>
      </c>
      <c r="O8" s="61" t="s">
        <v>23</v>
      </c>
    </row>
    <row r="9" spans="2:15" s="3" customFormat="1" ht="12.75">
      <c r="B9" s="105" t="s">
        <v>39</v>
      </c>
      <c r="C9" s="60"/>
      <c r="D9" s="4"/>
      <c r="E9" s="12"/>
      <c r="G9" s="62"/>
      <c r="H9" s="17"/>
      <c r="I9" s="61"/>
      <c r="K9" s="61"/>
      <c r="L9" s="61"/>
      <c r="M9" s="61"/>
      <c r="N9" s="61"/>
      <c r="O9" s="61"/>
    </row>
    <row r="10" spans="1:13" s="2" customFormat="1" ht="12.75">
      <c r="A10" s="81"/>
      <c r="B10" s="26"/>
      <c r="C10" s="6"/>
      <c r="D10" s="6"/>
      <c r="E10" s="13"/>
      <c r="F10" s="6"/>
      <c r="G10" s="18"/>
      <c r="H10" s="18"/>
      <c r="I10" s="6"/>
      <c r="J10" s="18"/>
      <c r="K10" s="18"/>
      <c r="L10" s="18"/>
      <c r="M10" s="18"/>
    </row>
    <row r="11" spans="1:15" s="91" customFormat="1" ht="12.75">
      <c r="A11" s="54" t="s">
        <v>1</v>
      </c>
      <c r="B11" s="56" t="s">
        <v>4</v>
      </c>
      <c r="C11" s="82" t="s">
        <v>20</v>
      </c>
      <c r="D11" s="82" t="s">
        <v>21</v>
      </c>
      <c r="E11" s="83" t="s">
        <v>25</v>
      </c>
      <c r="F11" s="84" t="s">
        <v>2</v>
      </c>
      <c r="G11" s="85" t="s">
        <v>14</v>
      </c>
      <c r="H11" s="86" t="s">
        <v>10</v>
      </c>
      <c r="I11" s="87" t="s">
        <v>3</v>
      </c>
      <c r="J11" s="88" t="s">
        <v>5</v>
      </c>
      <c r="K11" s="88" t="s">
        <v>15</v>
      </c>
      <c r="L11" s="88" t="s">
        <v>7</v>
      </c>
      <c r="M11" s="88" t="s">
        <v>8</v>
      </c>
      <c r="N11" s="89" t="s">
        <v>13</v>
      </c>
      <c r="O11" s="90" t="s">
        <v>9</v>
      </c>
    </row>
    <row r="12" spans="1:15" s="103" customFormat="1" ht="12.75">
      <c r="A12" s="92"/>
      <c r="B12" s="93" t="s">
        <v>31</v>
      </c>
      <c r="C12" s="94" t="s">
        <v>31</v>
      </c>
      <c r="D12" s="94" t="s">
        <v>31</v>
      </c>
      <c r="E12" s="95" t="s">
        <v>31</v>
      </c>
      <c r="F12" s="96" t="s">
        <v>31</v>
      </c>
      <c r="G12" s="97"/>
      <c r="H12" s="98"/>
      <c r="I12" s="99" t="s">
        <v>31</v>
      </c>
      <c r="J12" s="100" t="s">
        <v>32</v>
      </c>
      <c r="K12" s="100" t="s">
        <v>32</v>
      </c>
      <c r="L12" s="100" t="s">
        <v>31</v>
      </c>
      <c r="M12" s="100" t="s">
        <v>31</v>
      </c>
      <c r="N12" s="101" t="s">
        <v>32</v>
      </c>
      <c r="O12" s="102" t="s">
        <v>31</v>
      </c>
    </row>
    <row r="13" spans="1:9" ht="12.75">
      <c r="A13" s="19"/>
      <c r="B13" s="50"/>
      <c r="C13" s="68"/>
      <c r="D13" s="68"/>
      <c r="E13" s="69"/>
      <c r="F13" s="70"/>
      <c r="G13" s="71"/>
      <c r="H13" s="72"/>
      <c r="I13" s="20"/>
    </row>
    <row r="14" spans="1:13" ht="12.75">
      <c r="A14" s="19">
        <v>37620</v>
      </c>
      <c r="B14" s="50"/>
      <c r="C14" s="68"/>
      <c r="D14" s="68"/>
      <c r="E14" s="69"/>
      <c r="F14" s="70"/>
      <c r="G14" s="71"/>
      <c r="H14" s="72" t="s">
        <v>27</v>
      </c>
      <c r="I14" s="63">
        <v>100</v>
      </c>
      <c r="M14" s="57">
        <f>I14</f>
        <v>100</v>
      </c>
    </row>
    <row r="15" spans="1:15" ht="12.75">
      <c r="A15" s="58">
        <v>37651</v>
      </c>
      <c r="B15" s="51">
        <v>10</v>
      </c>
      <c r="C15" s="73">
        <v>3</v>
      </c>
      <c r="D15" s="73">
        <v>6</v>
      </c>
      <c r="E15" s="69">
        <v>39</v>
      </c>
      <c r="F15" s="74">
        <v>10</v>
      </c>
      <c r="G15" s="71">
        <v>24</v>
      </c>
      <c r="H15" s="72" t="s">
        <v>27</v>
      </c>
      <c r="I15" s="8">
        <f>I14+C15+D15+E15-F15</f>
        <v>138</v>
      </c>
      <c r="J15" s="16">
        <v>8.25</v>
      </c>
      <c r="K15" s="16">
        <f aca="true" t="shared" si="0" ref="K15:K52">J15+$L$5</f>
        <v>23.25</v>
      </c>
      <c r="L15" s="16">
        <f>M14*(K15/1200)</f>
        <v>1.9375</v>
      </c>
      <c r="M15" s="16">
        <f aca="true" t="shared" si="1" ref="M15:M39">M14+D15-F15+L15</f>
        <v>97.9375</v>
      </c>
      <c r="N15" s="41">
        <f aca="true" t="shared" si="2" ref="N15:N39">G15-K15</f>
        <v>0.75</v>
      </c>
      <c r="O15" s="32">
        <f aca="true" t="shared" si="3" ref="O15:O39">I15-M15</f>
        <v>40.0625</v>
      </c>
    </row>
    <row r="16" spans="1:15" ht="12.75">
      <c r="A16" s="58">
        <f>A15+28</f>
        <v>37679</v>
      </c>
      <c r="B16" s="51"/>
      <c r="C16" s="73"/>
      <c r="D16" s="73"/>
      <c r="E16" s="69"/>
      <c r="F16" s="74"/>
      <c r="G16" s="71"/>
      <c r="H16" s="72"/>
      <c r="I16" s="8">
        <f aca="true" t="shared" si="4" ref="I16:I23">I15+C16+D16+E16-F16</f>
        <v>138</v>
      </c>
      <c r="J16" s="16">
        <v>8.25</v>
      </c>
      <c r="K16" s="16">
        <f t="shared" si="0"/>
        <v>23.25</v>
      </c>
      <c r="L16" s="16">
        <f>M15*(K16/1200)</f>
        <v>1.8975390625</v>
      </c>
      <c r="M16" s="16">
        <f t="shared" si="1"/>
        <v>99.8350390625</v>
      </c>
      <c r="N16" s="41">
        <f t="shared" si="2"/>
        <v>-23.25</v>
      </c>
      <c r="O16" s="32">
        <f t="shared" si="3"/>
        <v>38.1649609375</v>
      </c>
    </row>
    <row r="17" spans="1:15" ht="12.75">
      <c r="A17" s="58">
        <f aca="true" t="shared" si="5" ref="A17:A52">A16+30</f>
        <v>37709</v>
      </c>
      <c r="B17" s="51"/>
      <c r="C17" s="73"/>
      <c r="D17" s="73"/>
      <c r="E17" s="69"/>
      <c r="F17" s="74"/>
      <c r="G17" s="71"/>
      <c r="H17" s="72"/>
      <c r="I17" s="8">
        <f t="shared" si="4"/>
        <v>138</v>
      </c>
      <c r="J17" s="16">
        <v>8.25</v>
      </c>
      <c r="K17" s="16">
        <f t="shared" si="0"/>
        <v>23.25</v>
      </c>
      <c r="L17" s="16">
        <f aca="true" t="shared" si="6" ref="L17:L26">M16*(K17/1200)</f>
        <v>1.9343038818359375</v>
      </c>
      <c r="M17" s="16">
        <f t="shared" si="1"/>
        <v>101.76934294433593</v>
      </c>
      <c r="N17" s="41">
        <f t="shared" si="2"/>
        <v>-23.25</v>
      </c>
      <c r="O17" s="32">
        <f t="shared" si="3"/>
        <v>36.23065705566407</v>
      </c>
    </row>
    <row r="18" spans="1:15" ht="12.75">
      <c r="A18" s="58">
        <f t="shared" si="5"/>
        <v>37739</v>
      </c>
      <c r="B18" s="51"/>
      <c r="C18" s="73"/>
      <c r="D18" s="73"/>
      <c r="E18" s="69"/>
      <c r="F18" s="74"/>
      <c r="G18" s="71"/>
      <c r="H18" s="72"/>
      <c r="I18" s="8">
        <f t="shared" si="4"/>
        <v>138</v>
      </c>
      <c r="J18" s="16">
        <v>8.25</v>
      </c>
      <c r="K18" s="16">
        <f t="shared" si="0"/>
        <v>23.25</v>
      </c>
      <c r="L18" s="16">
        <f t="shared" si="6"/>
        <v>1.9717810195465086</v>
      </c>
      <c r="M18" s="16">
        <f t="shared" si="1"/>
        <v>103.74112396388244</v>
      </c>
      <c r="N18" s="41">
        <f t="shared" si="2"/>
        <v>-23.25</v>
      </c>
      <c r="O18" s="32">
        <f t="shared" si="3"/>
        <v>34.258876036117556</v>
      </c>
    </row>
    <row r="19" spans="1:15" ht="12.75">
      <c r="A19" s="58">
        <f t="shared" si="5"/>
        <v>37769</v>
      </c>
      <c r="B19" s="51"/>
      <c r="C19" s="73"/>
      <c r="D19" s="73"/>
      <c r="E19" s="69"/>
      <c r="F19" s="74"/>
      <c r="G19" s="71"/>
      <c r="H19" s="72"/>
      <c r="I19" s="8">
        <f t="shared" si="4"/>
        <v>138</v>
      </c>
      <c r="J19" s="16">
        <v>8.25</v>
      </c>
      <c r="K19" s="16">
        <f t="shared" si="0"/>
        <v>23.25</v>
      </c>
      <c r="L19" s="16">
        <f t="shared" si="6"/>
        <v>2.0099842768002225</v>
      </c>
      <c r="M19" s="16">
        <f t="shared" si="1"/>
        <v>105.75110824068267</v>
      </c>
      <c r="N19" s="41">
        <f t="shared" si="2"/>
        <v>-23.25</v>
      </c>
      <c r="O19" s="32">
        <f t="shared" si="3"/>
        <v>32.24889175931733</v>
      </c>
    </row>
    <row r="20" spans="1:15" ht="12.75">
      <c r="A20" s="58">
        <f t="shared" si="5"/>
        <v>37799</v>
      </c>
      <c r="B20" s="51"/>
      <c r="C20" s="75"/>
      <c r="D20" s="73"/>
      <c r="E20" s="69"/>
      <c r="F20" s="76"/>
      <c r="G20" s="71"/>
      <c r="H20" s="72"/>
      <c r="I20" s="8">
        <f t="shared" si="4"/>
        <v>138</v>
      </c>
      <c r="J20" s="16">
        <v>8.25</v>
      </c>
      <c r="K20" s="16">
        <f t="shared" si="0"/>
        <v>23.25</v>
      </c>
      <c r="L20" s="16">
        <f t="shared" si="6"/>
        <v>2.0489277221632265</v>
      </c>
      <c r="M20" s="16">
        <f t="shared" si="1"/>
        <v>107.8000359628459</v>
      </c>
      <c r="N20" s="41">
        <f t="shared" si="2"/>
        <v>-23.25</v>
      </c>
      <c r="O20" s="32">
        <f t="shared" si="3"/>
        <v>30.199964037154103</v>
      </c>
    </row>
    <row r="21" spans="1:15" ht="12">
      <c r="A21" s="58">
        <f t="shared" si="5"/>
        <v>37829</v>
      </c>
      <c r="B21" s="51"/>
      <c r="C21" s="73"/>
      <c r="D21" s="73"/>
      <c r="E21" s="69"/>
      <c r="F21" s="74"/>
      <c r="G21" s="71"/>
      <c r="H21" s="72"/>
      <c r="I21" s="8">
        <f t="shared" si="4"/>
        <v>138</v>
      </c>
      <c r="J21" s="16">
        <v>8.25</v>
      </c>
      <c r="K21" s="16">
        <f t="shared" si="0"/>
        <v>23.25</v>
      </c>
      <c r="L21" s="16">
        <f t="shared" si="6"/>
        <v>2.0886256967801393</v>
      </c>
      <c r="M21" s="16">
        <f t="shared" si="1"/>
        <v>109.88866165962604</v>
      </c>
      <c r="N21" s="41">
        <f t="shared" si="2"/>
        <v>-23.25</v>
      </c>
      <c r="O21" s="32">
        <f t="shared" si="3"/>
        <v>28.111338340373962</v>
      </c>
    </row>
    <row r="22" spans="1:15" ht="12">
      <c r="A22" s="58">
        <f t="shared" si="5"/>
        <v>37859</v>
      </c>
      <c r="B22" s="51"/>
      <c r="C22" s="73"/>
      <c r="D22" s="73"/>
      <c r="E22" s="69"/>
      <c r="F22" s="74"/>
      <c r="G22" s="71"/>
      <c r="H22" s="72"/>
      <c r="I22" s="8">
        <f t="shared" si="4"/>
        <v>138</v>
      </c>
      <c r="J22" s="16">
        <v>8.25</v>
      </c>
      <c r="K22" s="16">
        <f t="shared" si="0"/>
        <v>23.25</v>
      </c>
      <c r="L22" s="16">
        <f t="shared" si="6"/>
        <v>2.1290928196552543</v>
      </c>
      <c r="M22" s="16">
        <f t="shared" si="1"/>
        <v>112.0177544792813</v>
      </c>
      <c r="N22" s="41">
        <f t="shared" si="2"/>
        <v>-23.25</v>
      </c>
      <c r="O22" s="32">
        <f t="shared" si="3"/>
        <v>25.982245520718706</v>
      </c>
    </row>
    <row r="23" spans="1:15" ht="12">
      <c r="A23" s="58">
        <f t="shared" si="5"/>
        <v>37889</v>
      </c>
      <c r="B23" s="51"/>
      <c r="C23" s="73"/>
      <c r="D23" s="73"/>
      <c r="E23" s="69"/>
      <c r="F23" s="74"/>
      <c r="G23" s="71"/>
      <c r="H23" s="72"/>
      <c r="I23" s="8">
        <f t="shared" si="4"/>
        <v>138</v>
      </c>
      <c r="J23" s="16">
        <v>7.75</v>
      </c>
      <c r="K23" s="16">
        <f t="shared" si="0"/>
        <v>22.75</v>
      </c>
      <c r="L23" s="16">
        <f t="shared" si="6"/>
        <v>2.123669928669708</v>
      </c>
      <c r="M23" s="16">
        <f t="shared" si="1"/>
        <v>114.141424407951</v>
      </c>
      <c r="N23" s="41">
        <f t="shared" si="2"/>
        <v>-22.75</v>
      </c>
      <c r="O23" s="32">
        <f t="shared" si="3"/>
        <v>23.858575592048993</v>
      </c>
    </row>
    <row r="24" spans="1:15" ht="12">
      <c r="A24" s="58">
        <f t="shared" si="5"/>
        <v>37919</v>
      </c>
      <c r="B24" s="51"/>
      <c r="C24" s="73"/>
      <c r="D24" s="73"/>
      <c r="E24" s="69"/>
      <c r="F24" s="74"/>
      <c r="G24" s="71"/>
      <c r="H24" s="72"/>
      <c r="I24" s="8">
        <f>I23+C24+D24+E24-F24</f>
        <v>138</v>
      </c>
      <c r="J24" s="16">
        <v>7.5</v>
      </c>
      <c r="K24" s="16">
        <f t="shared" si="0"/>
        <v>22.5</v>
      </c>
      <c r="L24" s="16">
        <f t="shared" si="6"/>
        <v>2.1401517076490815</v>
      </c>
      <c r="M24" s="16">
        <f t="shared" si="1"/>
        <v>116.28157611560009</v>
      </c>
      <c r="N24" s="41">
        <f t="shared" si="2"/>
        <v>-22.5</v>
      </c>
      <c r="O24" s="32">
        <f t="shared" si="3"/>
        <v>21.71842388439991</v>
      </c>
    </row>
    <row r="25" spans="1:15" ht="12">
      <c r="A25" s="58">
        <f t="shared" si="5"/>
        <v>37949</v>
      </c>
      <c r="B25" s="51"/>
      <c r="C25" s="73"/>
      <c r="D25" s="73"/>
      <c r="E25" s="69"/>
      <c r="F25" s="74"/>
      <c r="G25" s="71"/>
      <c r="H25" s="72"/>
      <c r="I25" s="8">
        <f>I24+C25+D25+E25-F25</f>
        <v>138</v>
      </c>
      <c r="J25" s="16">
        <v>7.5</v>
      </c>
      <c r="K25" s="16">
        <f t="shared" si="0"/>
        <v>22.5</v>
      </c>
      <c r="L25" s="16">
        <f t="shared" si="6"/>
        <v>2.1802795521675016</v>
      </c>
      <c r="M25" s="16">
        <f t="shared" si="1"/>
        <v>118.4618556677676</v>
      </c>
      <c r="N25" s="41">
        <f t="shared" si="2"/>
        <v>-22.5</v>
      </c>
      <c r="O25" s="32">
        <f t="shared" si="3"/>
        <v>19.538144332232406</v>
      </c>
    </row>
    <row r="26" spans="1:15" ht="12">
      <c r="A26" s="58">
        <f t="shared" si="5"/>
        <v>37979</v>
      </c>
      <c r="B26" s="51"/>
      <c r="C26" s="73"/>
      <c r="D26" s="73"/>
      <c r="E26" s="69"/>
      <c r="F26" s="74"/>
      <c r="G26" s="71"/>
      <c r="H26" s="72"/>
      <c r="I26" s="8">
        <f>I25+C26+D26+E26-F26</f>
        <v>138</v>
      </c>
      <c r="J26" s="16">
        <v>7.25</v>
      </c>
      <c r="K26" s="16">
        <f t="shared" si="0"/>
        <v>22.25</v>
      </c>
      <c r="L26" s="16">
        <f t="shared" si="6"/>
        <v>2.1964802405065242</v>
      </c>
      <c r="M26" s="16">
        <f t="shared" si="1"/>
        <v>120.65833590827413</v>
      </c>
      <c r="N26" s="41">
        <f t="shared" si="2"/>
        <v>-22.25</v>
      </c>
      <c r="O26" s="32">
        <f t="shared" si="3"/>
        <v>17.341664091725875</v>
      </c>
    </row>
    <row r="27" spans="1:15" ht="12">
      <c r="A27" s="58">
        <f t="shared" si="5"/>
        <v>38009</v>
      </c>
      <c r="B27" s="51"/>
      <c r="C27" s="73"/>
      <c r="D27" s="73"/>
      <c r="E27" s="69"/>
      <c r="F27" s="74"/>
      <c r="G27" s="71"/>
      <c r="H27" s="72"/>
      <c r="I27" s="8">
        <f>I26+C27+D27+E27-F27</f>
        <v>138</v>
      </c>
      <c r="J27" s="16">
        <v>6</v>
      </c>
      <c r="K27" s="16">
        <f t="shared" si="0"/>
        <v>21</v>
      </c>
      <c r="L27" s="16">
        <f aca="true" t="shared" si="7" ref="L27:L39">M26*(K27/1200)</f>
        <v>2.1115208783947974</v>
      </c>
      <c r="M27" s="16">
        <f t="shared" si="1"/>
        <v>122.76985678666892</v>
      </c>
      <c r="N27" s="41">
        <f t="shared" si="2"/>
        <v>-21</v>
      </c>
      <c r="O27" s="32">
        <f t="shared" si="3"/>
        <v>15.230143213331075</v>
      </c>
    </row>
    <row r="28" spans="1:15" ht="12">
      <c r="A28" s="58">
        <f t="shared" si="5"/>
        <v>38039</v>
      </c>
      <c r="B28" s="51"/>
      <c r="C28" s="73"/>
      <c r="D28" s="73"/>
      <c r="E28" s="69"/>
      <c r="F28" s="74"/>
      <c r="G28" s="71"/>
      <c r="H28" s="72"/>
      <c r="I28" s="8">
        <f>I27+C28+D28+E28-F28</f>
        <v>138</v>
      </c>
      <c r="J28" s="16">
        <v>6</v>
      </c>
      <c r="K28" s="16">
        <f t="shared" si="0"/>
        <v>21</v>
      </c>
      <c r="L28" s="16">
        <f t="shared" si="7"/>
        <v>2.1484724937667066</v>
      </c>
      <c r="M28" s="16">
        <f t="shared" si="1"/>
        <v>124.91832928043563</v>
      </c>
      <c r="N28" s="41">
        <f t="shared" si="2"/>
        <v>-21</v>
      </c>
      <c r="O28" s="32">
        <f t="shared" si="3"/>
        <v>13.081670719564372</v>
      </c>
    </row>
    <row r="29" spans="1:15" ht="12">
      <c r="A29" s="58">
        <f t="shared" si="5"/>
        <v>38069</v>
      </c>
      <c r="B29" s="51"/>
      <c r="C29" s="73"/>
      <c r="D29" s="73"/>
      <c r="E29" s="69"/>
      <c r="F29" s="74"/>
      <c r="G29" s="71"/>
      <c r="H29" s="72"/>
      <c r="I29" s="8">
        <f aca="true" t="shared" si="8" ref="I29:I43">I28+C29+D29+E29-F29</f>
        <v>138</v>
      </c>
      <c r="J29" s="16">
        <v>5.25</v>
      </c>
      <c r="K29" s="16">
        <f t="shared" si="0"/>
        <v>20.25</v>
      </c>
      <c r="L29" s="16">
        <f t="shared" si="7"/>
        <v>2.1079968066073516</v>
      </c>
      <c r="M29" s="16">
        <f t="shared" si="1"/>
        <v>127.02632608704297</v>
      </c>
      <c r="N29" s="41">
        <f t="shared" si="2"/>
        <v>-20.25</v>
      </c>
      <c r="O29" s="32">
        <f t="shared" si="3"/>
        <v>10.973673912957025</v>
      </c>
    </row>
    <row r="30" spans="1:15" ht="12">
      <c r="A30" s="58">
        <f t="shared" si="5"/>
        <v>38099</v>
      </c>
      <c r="B30" s="51"/>
      <c r="C30" s="73"/>
      <c r="D30" s="73"/>
      <c r="E30" s="69"/>
      <c r="F30" s="74"/>
      <c r="G30" s="71"/>
      <c r="H30" s="72"/>
      <c r="I30" s="8">
        <f t="shared" si="8"/>
        <v>138</v>
      </c>
      <c r="J30" s="16">
        <v>5</v>
      </c>
      <c r="K30" s="16">
        <f t="shared" si="0"/>
        <v>20</v>
      </c>
      <c r="L30" s="16">
        <f t="shared" si="7"/>
        <v>2.1171054347840497</v>
      </c>
      <c r="M30" s="16">
        <f t="shared" si="1"/>
        <v>129.143431521827</v>
      </c>
      <c r="N30" s="41">
        <f t="shared" si="2"/>
        <v>-20</v>
      </c>
      <c r="O30" s="32">
        <f t="shared" si="3"/>
        <v>8.856568478172989</v>
      </c>
    </row>
    <row r="31" spans="1:15" ht="12">
      <c r="A31" s="58">
        <f t="shared" si="5"/>
        <v>38129</v>
      </c>
      <c r="B31" s="51"/>
      <c r="C31" s="73"/>
      <c r="D31" s="73"/>
      <c r="E31" s="69"/>
      <c r="F31" s="74"/>
      <c r="G31" s="71"/>
      <c r="H31" s="72"/>
      <c r="I31" s="8">
        <f t="shared" si="8"/>
        <v>138</v>
      </c>
      <c r="J31" s="16">
        <v>5</v>
      </c>
      <c r="K31" s="16">
        <f t="shared" si="0"/>
        <v>20</v>
      </c>
      <c r="L31" s="16">
        <f t="shared" si="7"/>
        <v>2.1523905253637836</v>
      </c>
      <c r="M31" s="16">
        <f t="shared" si="1"/>
        <v>131.2958220471908</v>
      </c>
      <c r="N31" s="41">
        <f t="shared" si="2"/>
        <v>-20</v>
      </c>
      <c r="O31" s="32">
        <f t="shared" si="3"/>
        <v>6.704177952809204</v>
      </c>
    </row>
    <row r="32" spans="1:15" ht="12">
      <c r="A32" s="58">
        <f t="shared" si="5"/>
        <v>38159</v>
      </c>
      <c r="B32" s="51"/>
      <c r="C32" s="73"/>
      <c r="D32" s="73"/>
      <c r="E32" s="69"/>
      <c r="F32" s="74"/>
      <c r="G32" s="71"/>
      <c r="H32" s="72"/>
      <c r="I32" s="8">
        <f t="shared" si="8"/>
        <v>138</v>
      </c>
      <c r="J32" s="16">
        <v>5</v>
      </c>
      <c r="K32" s="16">
        <f t="shared" si="0"/>
        <v>20</v>
      </c>
      <c r="L32" s="16">
        <f t="shared" si="7"/>
        <v>2.1882637007865133</v>
      </c>
      <c r="M32" s="16">
        <f t="shared" si="1"/>
        <v>133.4840857479773</v>
      </c>
      <c r="N32" s="41">
        <f t="shared" si="2"/>
        <v>-20</v>
      </c>
      <c r="O32" s="32">
        <f t="shared" si="3"/>
        <v>4.5159142520226965</v>
      </c>
    </row>
    <row r="33" spans="1:15" ht="12">
      <c r="A33" s="58">
        <f t="shared" si="5"/>
        <v>38189</v>
      </c>
      <c r="B33" s="51"/>
      <c r="C33" s="73"/>
      <c r="D33" s="73"/>
      <c r="E33" s="69"/>
      <c r="F33" s="74"/>
      <c r="G33" s="71"/>
      <c r="H33" s="72"/>
      <c r="I33" s="8">
        <f t="shared" si="8"/>
        <v>138</v>
      </c>
      <c r="J33" s="16">
        <v>5</v>
      </c>
      <c r="K33" s="16">
        <f t="shared" si="0"/>
        <v>20</v>
      </c>
      <c r="L33" s="16">
        <f t="shared" si="7"/>
        <v>2.2247347624662885</v>
      </c>
      <c r="M33" s="16">
        <f t="shared" si="1"/>
        <v>135.7088205104436</v>
      </c>
      <c r="N33" s="41">
        <f t="shared" si="2"/>
        <v>-20</v>
      </c>
      <c r="O33" s="32">
        <f t="shared" si="3"/>
        <v>2.291179489556413</v>
      </c>
    </row>
    <row r="34" spans="1:15" ht="12">
      <c r="A34" s="58">
        <f t="shared" si="5"/>
        <v>38219</v>
      </c>
      <c r="B34" s="51"/>
      <c r="C34" s="73"/>
      <c r="D34" s="73"/>
      <c r="E34" s="69"/>
      <c r="F34" s="74"/>
      <c r="G34" s="71"/>
      <c r="H34" s="72"/>
      <c r="I34" s="8">
        <f t="shared" si="8"/>
        <v>138</v>
      </c>
      <c r="J34" s="16">
        <v>5</v>
      </c>
      <c r="K34" s="16">
        <f t="shared" si="0"/>
        <v>20</v>
      </c>
      <c r="L34" s="16">
        <f t="shared" si="7"/>
        <v>2.26181367517406</v>
      </c>
      <c r="M34" s="16">
        <f t="shared" si="1"/>
        <v>137.97063418561766</v>
      </c>
      <c r="N34" s="41">
        <f t="shared" si="2"/>
        <v>-20</v>
      </c>
      <c r="O34" s="32">
        <f t="shared" si="3"/>
        <v>0.02936581438234498</v>
      </c>
    </row>
    <row r="35" spans="1:15" ht="12">
      <c r="A35" s="58">
        <f t="shared" si="5"/>
        <v>38249</v>
      </c>
      <c r="B35" s="51"/>
      <c r="C35" s="73"/>
      <c r="D35" s="73"/>
      <c r="E35" s="69"/>
      <c r="F35" s="74"/>
      <c r="G35" s="71"/>
      <c r="H35" s="72"/>
      <c r="I35" s="8">
        <f t="shared" si="8"/>
        <v>138</v>
      </c>
      <c r="J35" s="16">
        <v>5</v>
      </c>
      <c r="K35" s="16">
        <f t="shared" si="0"/>
        <v>20</v>
      </c>
      <c r="L35" s="16">
        <f t="shared" si="7"/>
        <v>2.299510569760294</v>
      </c>
      <c r="M35" s="16">
        <f t="shared" si="1"/>
        <v>140.27014475537794</v>
      </c>
      <c r="N35" s="41">
        <f t="shared" si="2"/>
        <v>-20</v>
      </c>
      <c r="O35" s="32">
        <f t="shared" si="3"/>
        <v>-2.2701447553779417</v>
      </c>
    </row>
    <row r="36" spans="1:15" ht="12">
      <c r="A36" s="58">
        <f t="shared" si="5"/>
        <v>38279</v>
      </c>
      <c r="B36" s="51"/>
      <c r="C36" s="73"/>
      <c r="D36" s="73"/>
      <c r="E36" s="69"/>
      <c r="F36" s="74"/>
      <c r="G36" s="71"/>
      <c r="H36" s="72"/>
      <c r="I36" s="8">
        <f t="shared" si="8"/>
        <v>138</v>
      </c>
      <c r="J36" s="16">
        <v>4</v>
      </c>
      <c r="K36" s="16">
        <f t="shared" si="0"/>
        <v>19</v>
      </c>
      <c r="L36" s="16">
        <f t="shared" si="7"/>
        <v>2.2209439586268176</v>
      </c>
      <c r="M36" s="16">
        <f t="shared" si="1"/>
        <v>142.49108871400475</v>
      </c>
      <c r="N36" s="41">
        <f t="shared" si="2"/>
        <v>-19</v>
      </c>
      <c r="O36" s="32">
        <f t="shared" si="3"/>
        <v>-4.491088714004746</v>
      </c>
    </row>
    <row r="37" spans="1:15" ht="12">
      <c r="A37" s="58">
        <f t="shared" si="5"/>
        <v>38309</v>
      </c>
      <c r="B37" s="51"/>
      <c r="C37" s="73"/>
      <c r="D37" s="73"/>
      <c r="E37" s="69"/>
      <c r="F37" s="74"/>
      <c r="G37" s="71"/>
      <c r="H37" s="72"/>
      <c r="I37" s="8">
        <f t="shared" si="8"/>
        <v>138</v>
      </c>
      <c r="J37" s="16">
        <v>4</v>
      </c>
      <c r="K37" s="16">
        <f t="shared" si="0"/>
        <v>19</v>
      </c>
      <c r="L37" s="16">
        <f t="shared" si="7"/>
        <v>2.256108904638409</v>
      </c>
      <c r="M37" s="16">
        <f t="shared" si="1"/>
        <v>144.74719761864316</v>
      </c>
      <c r="N37" s="41">
        <f t="shared" si="2"/>
        <v>-19</v>
      </c>
      <c r="O37" s="32">
        <f t="shared" si="3"/>
        <v>-6.747197618643156</v>
      </c>
    </row>
    <row r="38" spans="1:15" ht="12">
      <c r="A38" s="58">
        <f t="shared" si="5"/>
        <v>38339</v>
      </c>
      <c r="B38" s="51"/>
      <c r="C38" s="77"/>
      <c r="D38" s="77"/>
      <c r="E38" s="69"/>
      <c r="F38" s="74"/>
      <c r="G38" s="71"/>
      <c r="H38" s="72"/>
      <c r="I38" s="8">
        <f t="shared" si="8"/>
        <v>138</v>
      </c>
      <c r="J38" s="16">
        <v>3.25</v>
      </c>
      <c r="K38" s="16">
        <f t="shared" si="0"/>
        <v>18.25</v>
      </c>
      <c r="L38" s="16">
        <f t="shared" si="7"/>
        <v>2.201363630450198</v>
      </c>
      <c r="M38" s="16">
        <f t="shared" si="1"/>
        <v>146.94856124909336</v>
      </c>
      <c r="N38" s="41">
        <f t="shared" si="2"/>
        <v>-18.25</v>
      </c>
      <c r="O38" s="32">
        <f t="shared" si="3"/>
        <v>-8.948561249093359</v>
      </c>
    </row>
    <row r="39" spans="1:15" ht="12">
      <c r="A39" s="58">
        <f t="shared" si="5"/>
        <v>38369</v>
      </c>
      <c r="B39" s="51"/>
      <c r="C39" s="77"/>
      <c r="D39" s="77"/>
      <c r="E39" s="69"/>
      <c r="F39" s="74"/>
      <c r="G39" s="71"/>
      <c r="H39" s="72"/>
      <c r="I39" s="8">
        <f t="shared" si="8"/>
        <v>138</v>
      </c>
      <c r="J39" s="16">
        <v>3.25</v>
      </c>
      <c r="K39" s="16">
        <f t="shared" si="0"/>
        <v>18.25</v>
      </c>
      <c r="L39" s="16">
        <f t="shared" si="7"/>
        <v>2.2348427023299617</v>
      </c>
      <c r="M39" s="16">
        <f t="shared" si="1"/>
        <v>149.18340395142332</v>
      </c>
      <c r="N39" s="41">
        <f t="shared" si="2"/>
        <v>-18.25</v>
      </c>
      <c r="O39" s="32">
        <f t="shared" si="3"/>
        <v>-11.183403951423315</v>
      </c>
    </row>
    <row r="40" spans="1:15" ht="12">
      <c r="A40" s="58">
        <f t="shared" si="5"/>
        <v>38399</v>
      </c>
      <c r="B40" s="51"/>
      <c r="C40" s="77"/>
      <c r="D40" s="77"/>
      <c r="E40" s="69"/>
      <c r="F40" s="74"/>
      <c r="G40" s="71"/>
      <c r="H40" s="72"/>
      <c r="I40" s="8">
        <f t="shared" si="8"/>
        <v>138</v>
      </c>
      <c r="J40" s="16">
        <v>3.25</v>
      </c>
      <c r="K40" s="16">
        <f t="shared" si="0"/>
        <v>18.25</v>
      </c>
      <c r="L40" s="16">
        <f>M39*(K40/1200)</f>
        <v>2.268830935094563</v>
      </c>
      <c r="M40" s="16">
        <f>M39+D40-F40+L40</f>
        <v>151.45223488651789</v>
      </c>
      <c r="N40" s="41">
        <f>G40-K40</f>
        <v>-18.25</v>
      </c>
      <c r="O40" s="32">
        <f>I40-M40</f>
        <v>-13.452234886517886</v>
      </c>
    </row>
    <row r="41" spans="1:15" ht="12">
      <c r="A41" s="58">
        <f t="shared" si="5"/>
        <v>38429</v>
      </c>
      <c r="B41" s="51"/>
      <c r="C41" s="77"/>
      <c r="D41" s="77"/>
      <c r="E41" s="69"/>
      <c r="F41" s="74"/>
      <c r="G41" s="71"/>
      <c r="H41" s="72"/>
      <c r="I41" s="8">
        <f t="shared" si="8"/>
        <v>138</v>
      </c>
      <c r="J41" s="16">
        <v>3.25</v>
      </c>
      <c r="K41" s="16">
        <f t="shared" si="0"/>
        <v>18.25</v>
      </c>
      <c r="L41" s="16">
        <f>M40*(K41/1200)</f>
        <v>2.30333607223246</v>
      </c>
      <c r="M41" s="16">
        <f>M40+D41-F41+L41</f>
        <v>153.75557095875035</v>
      </c>
      <c r="N41" s="41">
        <f>G41-K41</f>
        <v>-18.25</v>
      </c>
      <c r="O41" s="32">
        <f>I41-M41</f>
        <v>-15.755570958750354</v>
      </c>
    </row>
    <row r="42" spans="1:15" ht="12">
      <c r="A42" s="58">
        <f t="shared" si="5"/>
        <v>38459</v>
      </c>
      <c r="B42" s="51"/>
      <c r="C42" s="77"/>
      <c r="D42" s="77"/>
      <c r="E42" s="69"/>
      <c r="F42" s="74"/>
      <c r="G42" s="71"/>
      <c r="H42" s="72"/>
      <c r="I42" s="8">
        <f t="shared" si="8"/>
        <v>138</v>
      </c>
      <c r="J42" s="16">
        <v>3.25</v>
      </c>
      <c r="K42" s="16">
        <f t="shared" si="0"/>
        <v>18.25</v>
      </c>
      <c r="L42" s="16">
        <f>M41*(K42/1200)</f>
        <v>2.3383659749976617</v>
      </c>
      <c r="M42" s="16">
        <f>M41+D42-F42+L42</f>
        <v>156.093936933748</v>
      </c>
      <c r="N42" s="41">
        <f>G42-K42</f>
        <v>-18.25</v>
      </c>
      <c r="O42" s="32">
        <f>I42-M42</f>
        <v>-18.09393693374801</v>
      </c>
    </row>
    <row r="43" spans="1:15" ht="12">
      <c r="A43" s="58">
        <f t="shared" si="5"/>
        <v>38489</v>
      </c>
      <c r="B43" s="51"/>
      <c r="C43" s="77"/>
      <c r="D43" s="77"/>
      <c r="E43" s="69"/>
      <c r="F43" s="74"/>
      <c r="G43" s="71"/>
      <c r="H43" s="72"/>
      <c r="I43" s="8">
        <f t="shared" si="8"/>
        <v>138</v>
      </c>
      <c r="J43" s="16">
        <v>3.25</v>
      </c>
      <c r="K43" s="16">
        <f t="shared" si="0"/>
        <v>18.25</v>
      </c>
      <c r="L43" s="16">
        <f>M42*(K43/1200)</f>
        <v>2.3739286242007513</v>
      </c>
      <c r="M43" s="16">
        <f>M42+D43-F43+L43</f>
        <v>158.46786555794876</v>
      </c>
      <c r="N43" s="41">
        <f>G43-K43</f>
        <v>-18.25</v>
      </c>
      <c r="O43" s="32">
        <f>I43-M43</f>
        <v>-20.467865557948755</v>
      </c>
    </row>
    <row r="44" spans="1:15" ht="12">
      <c r="A44" s="58">
        <f t="shared" si="5"/>
        <v>38519</v>
      </c>
      <c r="B44" s="51"/>
      <c r="C44" s="77"/>
      <c r="D44" s="77"/>
      <c r="E44" s="69"/>
      <c r="F44" s="74"/>
      <c r="G44" s="71"/>
      <c r="H44" s="72"/>
      <c r="I44" s="8">
        <f aca="true" t="shared" si="9" ref="I44:I52">I43+C44+D44+E44-F44</f>
        <v>138</v>
      </c>
      <c r="J44" s="16">
        <v>3.25</v>
      </c>
      <c r="K44" s="16">
        <f t="shared" si="0"/>
        <v>18.25</v>
      </c>
      <c r="L44" s="16">
        <f aca="true" t="shared" si="10" ref="L44:L52">M43*(K44/1200)</f>
        <v>2.4100321220271375</v>
      </c>
      <c r="M44" s="16">
        <f aca="true" t="shared" si="11" ref="M44:M52">M43+D44-F44+L44</f>
        <v>160.8778976799759</v>
      </c>
      <c r="N44" s="41">
        <f aca="true" t="shared" si="12" ref="N44:N52">G44-K44</f>
        <v>-18.25</v>
      </c>
      <c r="O44" s="32">
        <f aca="true" t="shared" si="13" ref="O44:O52">I44-M44</f>
        <v>-22.877897679975888</v>
      </c>
    </row>
    <row r="45" spans="1:15" ht="12">
      <c r="A45" s="58">
        <f t="shared" si="5"/>
        <v>38549</v>
      </c>
      <c r="B45" s="51"/>
      <c r="C45" s="77"/>
      <c r="D45" s="77"/>
      <c r="E45" s="69"/>
      <c r="F45" s="74"/>
      <c r="G45" s="71"/>
      <c r="H45" s="72"/>
      <c r="I45" s="8">
        <f t="shared" si="9"/>
        <v>138</v>
      </c>
      <c r="J45" s="16">
        <v>3.25</v>
      </c>
      <c r="K45" s="16">
        <f t="shared" si="0"/>
        <v>18.25</v>
      </c>
      <c r="L45" s="16">
        <f t="shared" si="10"/>
        <v>2.446684693882967</v>
      </c>
      <c r="M45" s="16">
        <f t="shared" si="11"/>
        <v>163.32458237385885</v>
      </c>
      <c r="N45" s="41">
        <f t="shared" si="12"/>
        <v>-18.25</v>
      </c>
      <c r="O45" s="32">
        <f t="shared" si="13"/>
        <v>-25.324582373858846</v>
      </c>
    </row>
    <row r="46" spans="1:15" ht="12">
      <c r="A46" s="58">
        <f t="shared" si="5"/>
        <v>38579</v>
      </c>
      <c r="B46" s="51"/>
      <c r="C46" s="77"/>
      <c r="D46" s="77"/>
      <c r="E46" s="69"/>
      <c r="F46" s="74"/>
      <c r="G46" s="71"/>
      <c r="H46" s="72"/>
      <c r="I46" s="8">
        <f t="shared" si="9"/>
        <v>138</v>
      </c>
      <c r="J46" s="16">
        <v>3.25</v>
      </c>
      <c r="K46" s="16">
        <f t="shared" si="0"/>
        <v>18.25</v>
      </c>
      <c r="L46" s="16">
        <f t="shared" si="10"/>
        <v>2.4838946902691035</v>
      </c>
      <c r="M46" s="16">
        <f t="shared" si="11"/>
        <v>165.80847706412794</v>
      </c>
      <c r="N46" s="41">
        <f t="shared" si="12"/>
        <v>-18.25</v>
      </c>
      <c r="O46" s="32">
        <f t="shared" si="13"/>
        <v>-27.808477064127942</v>
      </c>
    </row>
    <row r="47" spans="1:15" ht="12">
      <c r="A47" s="58">
        <f t="shared" si="5"/>
        <v>38609</v>
      </c>
      <c r="B47" s="51"/>
      <c r="C47" s="77"/>
      <c r="D47" s="77"/>
      <c r="E47" s="69"/>
      <c r="F47" s="74"/>
      <c r="G47" s="71"/>
      <c r="H47" s="72"/>
      <c r="I47" s="8">
        <f t="shared" si="9"/>
        <v>138</v>
      </c>
      <c r="J47" s="16">
        <v>3.25</v>
      </c>
      <c r="K47" s="16">
        <f t="shared" si="0"/>
        <v>18.25</v>
      </c>
      <c r="L47" s="16">
        <f t="shared" si="10"/>
        <v>2.5216705886836124</v>
      </c>
      <c r="M47" s="16">
        <f t="shared" si="11"/>
        <v>168.33014765281155</v>
      </c>
      <c r="N47" s="41">
        <f t="shared" si="12"/>
        <v>-18.25</v>
      </c>
      <c r="O47" s="32">
        <f t="shared" si="13"/>
        <v>-30.330147652811547</v>
      </c>
    </row>
    <row r="48" spans="1:15" ht="12">
      <c r="A48" s="58">
        <f t="shared" si="5"/>
        <v>38639</v>
      </c>
      <c r="B48" s="51"/>
      <c r="C48" s="77"/>
      <c r="D48" s="77"/>
      <c r="E48" s="69"/>
      <c r="F48" s="74"/>
      <c r="G48" s="71"/>
      <c r="H48" s="72"/>
      <c r="I48" s="8">
        <f t="shared" si="9"/>
        <v>138</v>
      </c>
      <c r="J48" s="16">
        <v>3.25</v>
      </c>
      <c r="K48" s="16">
        <f t="shared" si="0"/>
        <v>18.25</v>
      </c>
      <c r="L48" s="16">
        <f t="shared" si="10"/>
        <v>2.5600209955531756</v>
      </c>
      <c r="M48" s="16">
        <f t="shared" si="11"/>
        <v>170.89016864836472</v>
      </c>
      <c r="N48" s="41">
        <f t="shared" si="12"/>
        <v>-18.25</v>
      </c>
      <c r="O48" s="32">
        <f t="shared" si="13"/>
        <v>-32.89016864836472</v>
      </c>
    </row>
    <row r="49" spans="1:15" ht="12">
      <c r="A49" s="58">
        <f t="shared" si="5"/>
        <v>38669</v>
      </c>
      <c r="B49" s="51"/>
      <c r="C49" s="77"/>
      <c r="D49" s="77"/>
      <c r="E49" s="69"/>
      <c r="F49" s="74"/>
      <c r="G49" s="71"/>
      <c r="H49" s="72"/>
      <c r="I49" s="8">
        <f t="shared" si="9"/>
        <v>138</v>
      </c>
      <c r="J49" s="16">
        <v>3.25</v>
      </c>
      <c r="K49" s="16">
        <f t="shared" si="0"/>
        <v>18.25</v>
      </c>
      <c r="L49" s="16">
        <f t="shared" si="10"/>
        <v>2.5989546481938803</v>
      </c>
      <c r="M49" s="16">
        <f t="shared" si="11"/>
        <v>173.4891232965586</v>
      </c>
      <c r="N49" s="41">
        <f t="shared" si="12"/>
        <v>-18.25</v>
      </c>
      <c r="O49" s="32">
        <f t="shared" si="13"/>
        <v>-35.4891232965586</v>
      </c>
    </row>
    <row r="50" spans="1:15" ht="12">
      <c r="A50" s="58">
        <f t="shared" si="5"/>
        <v>38699</v>
      </c>
      <c r="B50" s="51"/>
      <c r="C50" s="77"/>
      <c r="D50" s="77"/>
      <c r="E50" s="69"/>
      <c r="F50" s="74"/>
      <c r="G50" s="71"/>
      <c r="H50" s="72"/>
      <c r="I50" s="8">
        <f t="shared" si="9"/>
        <v>138</v>
      </c>
      <c r="J50" s="16">
        <v>3.25</v>
      </c>
      <c r="K50" s="16">
        <f t="shared" si="0"/>
        <v>18.25</v>
      </c>
      <c r="L50" s="16">
        <f t="shared" si="10"/>
        <v>2.638480416801829</v>
      </c>
      <c r="M50" s="16">
        <f t="shared" si="11"/>
        <v>176.12760371336043</v>
      </c>
      <c r="N50" s="41">
        <f t="shared" si="12"/>
        <v>-18.25</v>
      </c>
      <c r="O50" s="32">
        <f t="shared" si="13"/>
        <v>-38.12760371336043</v>
      </c>
    </row>
    <row r="51" spans="1:15" ht="12">
      <c r="A51" s="58">
        <f t="shared" si="5"/>
        <v>38729</v>
      </c>
      <c r="B51" s="51"/>
      <c r="C51" s="77"/>
      <c r="D51" s="77"/>
      <c r="E51" s="69"/>
      <c r="F51" s="74"/>
      <c r="G51" s="71"/>
      <c r="H51" s="72"/>
      <c r="I51" s="8">
        <f t="shared" si="9"/>
        <v>138</v>
      </c>
      <c r="J51" s="16">
        <v>3.25</v>
      </c>
      <c r="K51" s="16">
        <f t="shared" si="0"/>
        <v>18.25</v>
      </c>
      <c r="L51" s="16">
        <f t="shared" si="10"/>
        <v>2.6786073064740235</v>
      </c>
      <c r="M51" s="16">
        <f t="shared" si="11"/>
        <v>178.80621101983445</v>
      </c>
      <c r="N51" s="41">
        <f t="shared" si="12"/>
        <v>-18.25</v>
      </c>
      <c r="O51" s="32">
        <f t="shared" si="13"/>
        <v>-40.80621101983445</v>
      </c>
    </row>
    <row r="52" spans="1:15" ht="12">
      <c r="A52" s="58">
        <f t="shared" si="5"/>
        <v>38759</v>
      </c>
      <c r="B52" s="51"/>
      <c r="C52" s="77"/>
      <c r="D52" s="77"/>
      <c r="E52" s="69"/>
      <c r="F52" s="74"/>
      <c r="G52" s="71"/>
      <c r="H52" s="72"/>
      <c r="I52" s="8">
        <f t="shared" si="9"/>
        <v>138</v>
      </c>
      <c r="J52" s="16">
        <v>3.25</v>
      </c>
      <c r="K52" s="16">
        <f t="shared" si="0"/>
        <v>18.25</v>
      </c>
      <c r="L52" s="16">
        <f t="shared" si="10"/>
        <v>2.7193444592599825</v>
      </c>
      <c r="M52" s="16">
        <f t="shared" si="11"/>
        <v>181.52555547909444</v>
      </c>
      <c r="N52" s="41">
        <f t="shared" si="12"/>
        <v>-18.25</v>
      </c>
      <c r="O52" s="32">
        <f t="shared" si="13"/>
        <v>-43.525555479094436</v>
      </c>
    </row>
    <row r="53" spans="1:15" ht="12">
      <c r="A53" s="58"/>
      <c r="B53" s="51"/>
      <c r="C53" s="77"/>
      <c r="D53" s="77"/>
      <c r="E53" s="69"/>
      <c r="F53" s="74"/>
      <c r="G53" s="71"/>
      <c r="H53" s="72"/>
      <c r="I53" s="8"/>
      <c r="N53" s="41"/>
      <c r="O53" s="32"/>
    </row>
    <row r="54" spans="1:15" ht="12">
      <c r="A54" s="58"/>
      <c r="B54" s="51"/>
      <c r="C54" s="77"/>
      <c r="D54" s="77"/>
      <c r="E54" s="69"/>
      <c r="F54" s="74"/>
      <c r="G54" s="71"/>
      <c r="H54" s="72"/>
      <c r="I54" s="8"/>
      <c r="N54" s="41"/>
      <c r="O54" s="32"/>
    </row>
    <row r="55" spans="1:15" ht="12">
      <c r="A55" s="58"/>
      <c r="B55" s="51"/>
      <c r="C55" s="77"/>
      <c r="D55" s="77"/>
      <c r="E55" s="69"/>
      <c r="F55" s="74"/>
      <c r="G55" s="71"/>
      <c r="H55" s="72"/>
      <c r="I55" s="8"/>
      <c r="N55" s="41"/>
      <c r="O55" s="32"/>
    </row>
    <row r="56" spans="1:15" ht="12">
      <c r="A56" s="58"/>
      <c r="B56" s="51"/>
      <c r="C56" s="77"/>
      <c r="D56" s="77"/>
      <c r="E56" s="69"/>
      <c r="F56" s="74"/>
      <c r="G56" s="71"/>
      <c r="H56" s="72"/>
      <c r="I56" s="8"/>
      <c r="N56" s="41"/>
      <c r="O56" s="32"/>
    </row>
    <row r="57" spans="1:15" ht="12">
      <c r="A57" s="58"/>
      <c r="B57" s="51"/>
      <c r="C57" s="77"/>
      <c r="D57" s="77"/>
      <c r="E57" s="69"/>
      <c r="F57" s="74"/>
      <c r="G57" s="71"/>
      <c r="H57" s="72"/>
      <c r="I57" s="8"/>
      <c r="N57" s="41"/>
      <c r="O57" s="32"/>
    </row>
    <row r="58" spans="1:15" s="23" customFormat="1" ht="12">
      <c r="A58" s="55"/>
      <c r="B58" s="52"/>
      <c r="C58" s="78"/>
      <c r="D58" s="78"/>
      <c r="E58" s="65"/>
      <c r="F58" s="79"/>
      <c r="G58" s="66"/>
      <c r="H58" s="67"/>
      <c r="I58" s="53"/>
      <c r="J58" s="22"/>
      <c r="K58" s="22"/>
      <c r="L58" s="22"/>
      <c r="M58" s="22"/>
      <c r="N58" s="39"/>
      <c r="O58" s="30"/>
    </row>
    <row r="59" spans="1:15" s="2" customFormat="1" ht="12">
      <c r="A59" s="15"/>
      <c r="B59" s="26"/>
      <c r="C59" s="6"/>
      <c r="D59" s="6"/>
      <c r="E59" s="13"/>
      <c r="F59" s="9"/>
      <c r="G59" s="18"/>
      <c r="H59" s="33"/>
      <c r="I59" s="42"/>
      <c r="J59" s="18"/>
      <c r="K59" s="18"/>
      <c r="L59" s="18"/>
      <c r="M59" s="18"/>
      <c r="N59" s="40"/>
      <c r="O59" s="31"/>
    </row>
    <row r="60" spans="1:15" s="48" customFormat="1" ht="12">
      <c r="A60" s="43" t="s">
        <v>19</v>
      </c>
      <c r="B60" s="44">
        <f>SUM(B14:B58)</f>
        <v>10</v>
      </c>
      <c r="C60" s="44">
        <f>SUM(C14:C58)</f>
        <v>3</v>
      </c>
      <c r="D60" s="44">
        <f>SUM(D14:D58)</f>
        <v>6</v>
      </c>
      <c r="E60" s="44">
        <f>SUM(E14:E58)</f>
        <v>39</v>
      </c>
      <c r="F60" s="64">
        <f>SUM(F14:F58)</f>
        <v>10</v>
      </c>
      <c r="G60" s="46"/>
      <c r="H60" s="47"/>
      <c r="I60" s="45"/>
      <c r="L60" s="44">
        <f>SUM(L14:L58)</f>
        <v>85.52555547909449</v>
      </c>
      <c r="N60" s="49"/>
      <c r="O60" s="47"/>
    </row>
    <row r="61" spans="1:13" s="2" customFormat="1" ht="12">
      <c r="A61" s="80"/>
      <c r="B61" s="26"/>
      <c r="C61" s="6"/>
      <c r="D61" s="6"/>
      <c r="E61" s="13"/>
      <c r="F61" s="6"/>
      <c r="G61" s="18"/>
      <c r="H61" s="18"/>
      <c r="I61" s="6"/>
      <c r="J61" s="18"/>
      <c r="K61" s="18"/>
      <c r="L61" s="18"/>
      <c r="M61" s="18"/>
    </row>
    <row r="62" spans="1:13" s="2" customFormat="1" ht="12">
      <c r="A62" s="80" t="s">
        <v>28</v>
      </c>
      <c r="B62" s="36" t="s">
        <v>35</v>
      </c>
      <c r="C62" s="6"/>
      <c r="D62" s="6"/>
      <c r="E62" s="13"/>
      <c r="F62" s="6"/>
      <c r="G62" s="18"/>
      <c r="H62" s="18"/>
      <c r="I62" s="6"/>
      <c r="J62" s="18"/>
      <c r="K62" s="18"/>
      <c r="L62" s="18"/>
      <c r="M62" s="18"/>
    </row>
    <row r="63" spans="1:13" s="2" customFormat="1" ht="12">
      <c r="A63" s="80"/>
      <c r="B63" s="36" t="s">
        <v>36</v>
      </c>
      <c r="C63" s="6"/>
      <c r="D63" s="6"/>
      <c r="E63" s="13"/>
      <c r="F63" s="6"/>
      <c r="G63" s="18"/>
      <c r="H63" s="18"/>
      <c r="I63" s="6"/>
      <c r="J63" s="18"/>
      <c r="K63" s="18"/>
      <c r="L63" s="18"/>
      <c r="M63" s="18"/>
    </row>
    <row r="64" spans="1:13" s="2" customFormat="1" ht="12">
      <c r="A64" s="80"/>
      <c r="B64" s="36" t="s">
        <v>29</v>
      </c>
      <c r="C64" s="6"/>
      <c r="D64" s="6"/>
      <c r="E64" s="13"/>
      <c r="F64" s="6"/>
      <c r="G64" s="18"/>
      <c r="H64" s="18"/>
      <c r="I64" s="6"/>
      <c r="J64" s="18"/>
      <c r="K64" s="18"/>
      <c r="L64" s="18"/>
      <c r="M64" s="18"/>
    </row>
    <row r="65" spans="1:13" s="2" customFormat="1" ht="12">
      <c r="A65" s="80"/>
      <c r="B65" s="36" t="s">
        <v>33</v>
      </c>
      <c r="C65" s="6"/>
      <c r="D65" s="6"/>
      <c r="E65" s="13"/>
      <c r="F65" s="6"/>
      <c r="G65" s="18"/>
      <c r="H65" s="18"/>
      <c r="I65" s="6"/>
      <c r="J65" s="18"/>
      <c r="K65" s="18"/>
      <c r="L65" s="18"/>
      <c r="M65" s="18"/>
    </row>
    <row r="66" spans="1:13" s="2" customFormat="1" ht="12">
      <c r="A66" s="80"/>
      <c r="B66" s="36" t="s">
        <v>30</v>
      </c>
      <c r="C66" s="6"/>
      <c r="D66" s="6"/>
      <c r="E66" s="13"/>
      <c r="F66" s="6"/>
      <c r="G66" s="18"/>
      <c r="H66" s="18"/>
      <c r="I66" s="6"/>
      <c r="J66" s="18"/>
      <c r="K66" s="18"/>
      <c r="L66" s="18"/>
      <c r="M66" s="18"/>
    </row>
    <row r="67" spans="1:13" s="2" customFormat="1" ht="12">
      <c r="A67" s="80"/>
      <c r="B67" s="36" t="s">
        <v>34</v>
      </c>
      <c r="C67" s="6"/>
      <c r="D67" s="6"/>
      <c r="E67" s="13"/>
      <c r="F67" s="6"/>
      <c r="G67" s="18"/>
      <c r="H67" s="18"/>
      <c r="I67" s="6"/>
      <c r="J67" s="18"/>
      <c r="K67" s="18"/>
      <c r="L67" s="18"/>
      <c r="M67" s="18"/>
    </row>
    <row r="68" spans="1:13" s="2" customFormat="1" ht="12">
      <c r="A68" s="80"/>
      <c r="B68" s="36" t="s">
        <v>37</v>
      </c>
      <c r="C68" s="6"/>
      <c r="D68" s="6"/>
      <c r="E68" s="13"/>
      <c r="F68" s="6"/>
      <c r="G68" s="18"/>
      <c r="H68" s="18"/>
      <c r="I68" s="6"/>
      <c r="J68" s="18"/>
      <c r="K68" s="18"/>
      <c r="L68" s="18"/>
      <c r="M68" s="18"/>
    </row>
    <row r="69" spans="1:13" s="2" customFormat="1" ht="12">
      <c r="A69" s="80"/>
      <c r="B69" s="26"/>
      <c r="C69" s="6"/>
      <c r="D69" s="6"/>
      <c r="E69" s="13"/>
      <c r="F69" s="6"/>
      <c r="G69" s="18"/>
      <c r="H69" s="18"/>
      <c r="I69" s="6"/>
      <c r="J69" s="18"/>
      <c r="K69" s="18"/>
      <c r="L69" s="18"/>
      <c r="M69" s="18"/>
    </row>
    <row r="70" spans="1:13" s="2" customFormat="1" ht="12">
      <c r="A70" s="80"/>
      <c r="B70" s="26"/>
      <c r="C70" s="6"/>
      <c r="D70" s="6"/>
      <c r="E70" s="13"/>
      <c r="F70" s="6"/>
      <c r="G70" s="18"/>
      <c r="H70" s="18"/>
      <c r="I70" s="6"/>
      <c r="J70" s="18"/>
      <c r="K70" s="18"/>
      <c r="L70" s="18"/>
      <c r="M70" s="18"/>
    </row>
    <row r="71" spans="1:13" s="2" customFormat="1" ht="12">
      <c r="A71" s="80"/>
      <c r="B71" s="26"/>
      <c r="C71" s="6"/>
      <c r="D71" s="6"/>
      <c r="E71" s="13"/>
      <c r="F71" s="6"/>
      <c r="G71" s="18"/>
      <c r="H71" s="18"/>
      <c r="I71" s="6"/>
      <c r="J71" s="18"/>
      <c r="K71" s="18"/>
      <c r="L71" s="18"/>
      <c r="M71" s="18"/>
    </row>
    <row r="72" spans="1:13" s="2" customFormat="1" ht="12">
      <c r="A72" s="80"/>
      <c r="B72" s="26"/>
      <c r="C72" s="6"/>
      <c r="D72" s="6"/>
      <c r="E72" s="13"/>
      <c r="F72" s="6"/>
      <c r="G72" s="18"/>
      <c r="H72" s="18"/>
      <c r="I72" s="6"/>
      <c r="J72" s="18"/>
      <c r="K72" s="18"/>
      <c r="L72" s="18"/>
      <c r="M72" s="18"/>
    </row>
    <row r="73" spans="1:13" s="2" customFormat="1" ht="12">
      <c r="A73" s="80"/>
      <c r="B73" s="26"/>
      <c r="C73" s="6"/>
      <c r="D73" s="6"/>
      <c r="E73" s="13"/>
      <c r="F73" s="6"/>
      <c r="G73" s="18"/>
      <c r="H73" s="18"/>
      <c r="I73" s="6"/>
      <c r="J73" s="18"/>
      <c r="K73" s="18"/>
      <c r="L73" s="18"/>
      <c r="M73" s="18"/>
    </row>
    <row r="74" spans="1:13" s="2" customFormat="1" ht="12">
      <c r="A74" s="80"/>
      <c r="B74" s="26"/>
      <c r="C74" s="6"/>
      <c r="D74" s="6"/>
      <c r="E74" s="13"/>
      <c r="F74" s="6"/>
      <c r="G74" s="18"/>
      <c r="H74" s="18"/>
      <c r="I74" s="6"/>
      <c r="J74" s="18"/>
      <c r="K74" s="18"/>
      <c r="L74" s="18"/>
      <c r="M74" s="18"/>
    </row>
    <row r="75" spans="1:13" s="2" customFormat="1" ht="12">
      <c r="A75" s="80"/>
      <c r="B75" s="26"/>
      <c r="C75" s="6"/>
      <c r="D75" s="6"/>
      <c r="E75" s="13"/>
      <c r="F75" s="6"/>
      <c r="G75" s="18"/>
      <c r="H75" s="18"/>
      <c r="I75" s="6"/>
      <c r="J75" s="18"/>
      <c r="K75" s="18"/>
      <c r="L75" s="18"/>
      <c r="M75" s="18"/>
    </row>
    <row r="76" spans="1:13" s="2" customFormat="1" ht="12">
      <c r="A76" s="80"/>
      <c r="B76" s="26"/>
      <c r="C76" s="6"/>
      <c r="D76" s="6"/>
      <c r="E76" s="13"/>
      <c r="F76" s="6"/>
      <c r="G76" s="18"/>
      <c r="H76" s="18"/>
      <c r="I76" s="6"/>
      <c r="J76" s="18"/>
      <c r="K76" s="18"/>
      <c r="L76" s="18"/>
      <c r="M76" s="18"/>
    </row>
    <row r="77" spans="1:13" s="2" customFormat="1" ht="12">
      <c r="A77" s="80"/>
      <c r="B77" s="26"/>
      <c r="C77" s="6"/>
      <c r="D77" s="6"/>
      <c r="E77" s="13"/>
      <c r="F77" s="6"/>
      <c r="G77" s="18"/>
      <c r="H77" s="18"/>
      <c r="I77" s="6"/>
      <c r="J77" s="18"/>
      <c r="K77" s="18"/>
      <c r="L77" s="18"/>
      <c r="M77" s="18"/>
    </row>
    <row r="78" spans="1:13" s="2" customFormat="1" ht="12">
      <c r="A78" s="80"/>
      <c r="B78" s="26"/>
      <c r="C78" s="6"/>
      <c r="D78" s="6"/>
      <c r="E78" s="13"/>
      <c r="F78" s="6"/>
      <c r="G78" s="18"/>
      <c r="H78" s="18"/>
      <c r="I78" s="6"/>
      <c r="J78" s="18"/>
      <c r="K78" s="18"/>
      <c r="L78" s="18"/>
      <c r="M78" s="18"/>
    </row>
    <row r="79" spans="1:13" s="2" customFormat="1" ht="12">
      <c r="A79" s="80"/>
      <c r="B79" s="26"/>
      <c r="C79" s="6"/>
      <c r="D79" s="6"/>
      <c r="E79" s="13"/>
      <c r="F79" s="6"/>
      <c r="G79" s="18"/>
      <c r="H79" s="18"/>
      <c r="I79" s="6"/>
      <c r="J79" s="18"/>
      <c r="K79" s="18"/>
      <c r="L79" s="18"/>
      <c r="M79" s="18"/>
    </row>
    <row r="80" spans="1:13" s="2" customFormat="1" ht="12">
      <c r="A80" s="80"/>
      <c r="B80" s="26"/>
      <c r="C80" s="6"/>
      <c r="D80" s="6"/>
      <c r="E80" s="13"/>
      <c r="F80" s="6"/>
      <c r="G80" s="18"/>
      <c r="H80" s="18"/>
      <c r="I80" s="6"/>
      <c r="J80" s="18"/>
      <c r="K80" s="18"/>
      <c r="L80" s="18"/>
      <c r="M80" s="18"/>
    </row>
    <row r="81" spans="1:13" s="2" customFormat="1" ht="12">
      <c r="A81" s="80"/>
      <c r="B81" s="26"/>
      <c r="C81" s="6"/>
      <c r="D81" s="6"/>
      <c r="E81" s="13"/>
      <c r="F81" s="6"/>
      <c r="G81" s="18"/>
      <c r="H81" s="18"/>
      <c r="I81" s="6"/>
      <c r="J81" s="18"/>
      <c r="K81" s="18"/>
      <c r="L81" s="18"/>
      <c r="M81" s="18"/>
    </row>
    <row r="82" spans="1:13" s="2" customFormat="1" ht="12">
      <c r="A82" s="80"/>
      <c r="B82" s="26"/>
      <c r="C82" s="6"/>
      <c r="D82" s="6"/>
      <c r="E82" s="13"/>
      <c r="F82" s="6"/>
      <c r="G82" s="18"/>
      <c r="H82" s="18"/>
      <c r="I82" s="6"/>
      <c r="J82" s="18"/>
      <c r="K82" s="18"/>
      <c r="L82" s="18"/>
      <c r="M82" s="18"/>
    </row>
    <row r="83" spans="1:13" s="2" customFormat="1" ht="12">
      <c r="A83" s="80"/>
      <c r="B83" s="26"/>
      <c r="C83" s="6"/>
      <c r="D83" s="6"/>
      <c r="E83" s="13"/>
      <c r="F83" s="6"/>
      <c r="G83" s="18"/>
      <c r="H83" s="18"/>
      <c r="I83" s="6"/>
      <c r="J83" s="18"/>
      <c r="K83" s="18"/>
      <c r="L83" s="18"/>
      <c r="M83" s="18"/>
    </row>
    <row r="84" spans="1:13" s="2" customFormat="1" ht="12">
      <c r="A84" s="80"/>
      <c r="B84" s="26"/>
      <c r="C84" s="6"/>
      <c r="D84" s="6"/>
      <c r="E84" s="13"/>
      <c r="F84" s="6"/>
      <c r="G84" s="18"/>
      <c r="H84" s="18"/>
      <c r="I84" s="6"/>
      <c r="J84" s="18"/>
      <c r="K84" s="18"/>
      <c r="L84" s="18"/>
      <c r="M84" s="18"/>
    </row>
    <row r="85" spans="1:13" s="2" customFormat="1" ht="12">
      <c r="A85" s="80"/>
      <c r="B85" s="26"/>
      <c r="C85" s="6"/>
      <c r="D85" s="6"/>
      <c r="E85" s="13"/>
      <c r="F85" s="6"/>
      <c r="G85" s="18"/>
      <c r="H85" s="18"/>
      <c r="I85" s="6"/>
      <c r="J85" s="18"/>
      <c r="K85" s="18"/>
      <c r="L85" s="18"/>
      <c r="M85" s="18"/>
    </row>
    <row r="86" spans="1:13" s="2" customFormat="1" ht="12">
      <c r="A86" s="80"/>
      <c r="B86" s="26"/>
      <c r="C86" s="6"/>
      <c r="D86" s="6"/>
      <c r="E86" s="13"/>
      <c r="F86" s="6"/>
      <c r="G86" s="18"/>
      <c r="H86" s="18"/>
      <c r="I86" s="6"/>
      <c r="J86" s="18"/>
      <c r="K86" s="18"/>
      <c r="L86" s="18"/>
      <c r="M86" s="18"/>
    </row>
    <row r="87" spans="1:13" s="2" customFormat="1" ht="12">
      <c r="A87" s="80"/>
      <c r="B87" s="26"/>
      <c r="C87" s="6"/>
      <c r="D87" s="6"/>
      <c r="E87" s="13"/>
      <c r="F87" s="6"/>
      <c r="G87" s="18"/>
      <c r="H87" s="18"/>
      <c r="I87" s="6"/>
      <c r="J87" s="18"/>
      <c r="K87" s="18"/>
      <c r="L87" s="18"/>
      <c r="M87" s="18"/>
    </row>
    <row r="88" spans="1:13" s="2" customFormat="1" ht="12">
      <c r="A88" s="80"/>
      <c r="B88" s="26"/>
      <c r="C88" s="6"/>
      <c r="D88" s="6"/>
      <c r="E88" s="13"/>
      <c r="F88" s="6"/>
      <c r="G88" s="18"/>
      <c r="H88" s="18"/>
      <c r="I88" s="6"/>
      <c r="J88" s="18"/>
      <c r="K88" s="18"/>
      <c r="L88" s="18"/>
      <c r="M88" s="18"/>
    </row>
    <row r="89" spans="1:13" s="2" customFormat="1" ht="12">
      <c r="A89" s="80"/>
      <c r="B89" s="26"/>
      <c r="C89" s="6"/>
      <c r="D89" s="6"/>
      <c r="E89" s="13"/>
      <c r="F89" s="6"/>
      <c r="G89" s="18"/>
      <c r="H89" s="18"/>
      <c r="I89" s="6"/>
      <c r="J89" s="18"/>
      <c r="K89" s="18"/>
      <c r="L89" s="18"/>
      <c r="M89" s="18"/>
    </row>
    <row r="90" spans="1:13" s="2" customFormat="1" ht="12">
      <c r="A90" s="80"/>
      <c r="B90" s="26"/>
      <c r="C90" s="6"/>
      <c r="D90" s="6"/>
      <c r="E90" s="13"/>
      <c r="F90" s="6"/>
      <c r="G90" s="18"/>
      <c r="H90" s="18"/>
      <c r="I90" s="6"/>
      <c r="J90" s="18"/>
      <c r="K90" s="18"/>
      <c r="L90" s="18"/>
      <c r="M90" s="18"/>
    </row>
    <row r="91" spans="1:13" s="2" customFormat="1" ht="12">
      <c r="A91" s="80"/>
      <c r="B91" s="26"/>
      <c r="C91" s="6"/>
      <c r="D91" s="6"/>
      <c r="E91" s="13"/>
      <c r="F91" s="6"/>
      <c r="G91" s="18"/>
      <c r="H91" s="18"/>
      <c r="I91" s="6"/>
      <c r="J91" s="18"/>
      <c r="K91" s="18"/>
      <c r="L91" s="18"/>
      <c r="M91" s="18"/>
    </row>
    <row r="92" spans="1:13" s="2" customFormat="1" ht="12">
      <c r="A92" s="80"/>
      <c r="B92" s="26"/>
      <c r="C92" s="6"/>
      <c r="D92" s="6"/>
      <c r="E92" s="13"/>
      <c r="F92" s="6"/>
      <c r="G92" s="18"/>
      <c r="H92" s="18"/>
      <c r="I92" s="6"/>
      <c r="J92" s="18"/>
      <c r="K92" s="18"/>
      <c r="L92" s="18"/>
      <c r="M92" s="18"/>
    </row>
    <row r="93" spans="1:13" s="2" customFormat="1" ht="12">
      <c r="A93" s="80"/>
      <c r="B93" s="26"/>
      <c r="C93" s="6"/>
      <c r="D93" s="6"/>
      <c r="E93" s="13"/>
      <c r="F93" s="6"/>
      <c r="G93" s="18"/>
      <c r="H93" s="18"/>
      <c r="I93" s="6"/>
      <c r="J93" s="18"/>
      <c r="K93" s="18"/>
      <c r="L93" s="18"/>
      <c r="M93" s="18"/>
    </row>
    <row r="94" spans="1:13" s="2" customFormat="1" ht="12">
      <c r="A94" s="80"/>
      <c r="B94" s="26"/>
      <c r="C94" s="6"/>
      <c r="D94" s="6"/>
      <c r="E94" s="13"/>
      <c r="F94" s="6"/>
      <c r="G94" s="18"/>
      <c r="H94" s="18"/>
      <c r="I94" s="6"/>
      <c r="J94" s="18"/>
      <c r="K94" s="18"/>
      <c r="L94" s="18"/>
      <c r="M94" s="18"/>
    </row>
    <row r="95" spans="1:13" s="2" customFormat="1" ht="12">
      <c r="A95" s="80"/>
      <c r="B95" s="26"/>
      <c r="C95" s="6"/>
      <c r="D95" s="6"/>
      <c r="E95" s="13"/>
      <c r="F95" s="6"/>
      <c r="G95" s="18"/>
      <c r="H95" s="18"/>
      <c r="I95" s="6"/>
      <c r="J95" s="18"/>
      <c r="K95" s="18"/>
      <c r="L95" s="18"/>
      <c r="M95" s="18"/>
    </row>
    <row r="96" spans="1:13" s="2" customFormat="1" ht="12">
      <c r="A96" s="80"/>
      <c r="B96" s="26"/>
      <c r="C96" s="6"/>
      <c r="D96" s="6"/>
      <c r="E96" s="13"/>
      <c r="F96" s="6"/>
      <c r="G96" s="18"/>
      <c r="H96" s="18"/>
      <c r="I96" s="6"/>
      <c r="J96" s="18"/>
      <c r="K96" s="18"/>
      <c r="L96" s="18"/>
      <c r="M96" s="18"/>
    </row>
    <row r="97" spans="1:13" s="2" customFormat="1" ht="12">
      <c r="A97" s="80"/>
      <c r="B97" s="26"/>
      <c r="C97" s="6"/>
      <c r="D97" s="6"/>
      <c r="E97" s="13"/>
      <c r="F97" s="6"/>
      <c r="G97" s="18"/>
      <c r="H97" s="18"/>
      <c r="I97" s="6"/>
      <c r="J97" s="18"/>
      <c r="K97" s="18"/>
      <c r="L97" s="18"/>
      <c r="M97" s="18"/>
    </row>
    <row r="98" spans="1:13" s="2" customFormat="1" ht="12">
      <c r="A98" s="80"/>
      <c r="B98" s="26"/>
      <c r="C98" s="6"/>
      <c r="D98" s="6"/>
      <c r="E98" s="13"/>
      <c r="F98" s="6"/>
      <c r="G98" s="18"/>
      <c r="H98" s="18"/>
      <c r="I98" s="6"/>
      <c r="J98" s="18"/>
      <c r="K98" s="18"/>
      <c r="L98" s="18"/>
      <c r="M98" s="18"/>
    </row>
    <row r="99" spans="1:13" s="2" customFormat="1" ht="12">
      <c r="A99" s="80"/>
      <c r="B99" s="26"/>
      <c r="C99" s="6"/>
      <c r="D99" s="6"/>
      <c r="E99" s="13"/>
      <c r="F99" s="6"/>
      <c r="G99" s="18"/>
      <c r="H99" s="18"/>
      <c r="I99" s="6"/>
      <c r="J99" s="18"/>
      <c r="K99" s="18"/>
      <c r="L99" s="18"/>
      <c r="M99" s="18"/>
    </row>
    <row r="100" spans="1:13" s="2" customFormat="1" ht="12">
      <c r="A100" s="80"/>
      <c r="B100" s="26"/>
      <c r="C100" s="6"/>
      <c r="D100" s="6"/>
      <c r="E100" s="13"/>
      <c r="F100" s="6"/>
      <c r="G100" s="18"/>
      <c r="H100" s="18"/>
      <c r="I100" s="6"/>
      <c r="J100" s="18"/>
      <c r="K100" s="18"/>
      <c r="L100" s="18"/>
      <c r="M100" s="18"/>
    </row>
    <row r="101" spans="1:13" s="2" customFormat="1" ht="12">
      <c r="A101" s="80"/>
      <c r="B101" s="26"/>
      <c r="C101" s="6"/>
      <c r="D101" s="6"/>
      <c r="E101" s="13"/>
      <c r="F101" s="6"/>
      <c r="G101" s="18"/>
      <c r="H101" s="18"/>
      <c r="I101" s="6"/>
      <c r="J101" s="18"/>
      <c r="K101" s="18"/>
      <c r="L101" s="18"/>
      <c r="M101" s="18"/>
    </row>
    <row r="102" spans="1:13" s="2" customFormat="1" ht="12">
      <c r="A102" s="80"/>
      <c r="B102" s="26"/>
      <c r="C102" s="6"/>
      <c r="D102" s="6"/>
      <c r="E102" s="13"/>
      <c r="F102" s="6"/>
      <c r="G102" s="18"/>
      <c r="H102" s="18"/>
      <c r="I102" s="6"/>
      <c r="J102" s="18"/>
      <c r="K102" s="18"/>
      <c r="L102" s="18"/>
      <c r="M102" s="18"/>
    </row>
    <row r="103" spans="1:13" s="2" customFormat="1" ht="12">
      <c r="A103" s="80"/>
      <c r="B103" s="26"/>
      <c r="C103" s="6"/>
      <c r="D103" s="6"/>
      <c r="E103" s="13"/>
      <c r="F103" s="6"/>
      <c r="G103" s="18"/>
      <c r="H103" s="18"/>
      <c r="I103" s="6"/>
      <c r="J103" s="18"/>
      <c r="K103" s="18"/>
      <c r="L103" s="18"/>
      <c r="M103" s="18"/>
    </row>
    <row r="104" spans="1:13" s="2" customFormat="1" ht="12">
      <c r="A104" s="80"/>
      <c r="B104" s="26"/>
      <c r="C104" s="6"/>
      <c r="D104" s="6"/>
      <c r="E104" s="13"/>
      <c r="F104" s="6"/>
      <c r="G104" s="18"/>
      <c r="H104" s="18"/>
      <c r="I104" s="6"/>
      <c r="J104" s="18"/>
      <c r="K104" s="18"/>
      <c r="L104" s="18"/>
      <c r="M104" s="18"/>
    </row>
    <row r="105" spans="1:13" s="2" customFormat="1" ht="12">
      <c r="A105" s="80"/>
      <c r="B105" s="26"/>
      <c r="C105" s="6"/>
      <c r="D105" s="6"/>
      <c r="E105" s="13"/>
      <c r="F105" s="6"/>
      <c r="G105" s="18"/>
      <c r="H105" s="18"/>
      <c r="I105" s="6"/>
      <c r="J105" s="18"/>
      <c r="K105" s="18"/>
      <c r="L105" s="18"/>
      <c r="M105" s="18"/>
    </row>
    <row r="106" spans="1:13" s="2" customFormat="1" ht="12">
      <c r="A106" s="80"/>
      <c r="B106" s="26"/>
      <c r="C106" s="6"/>
      <c r="D106" s="6"/>
      <c r="E106" s="13"/>
      <c r="F106" s="6"/>
      <c r="G106" s="18"/>
      <c r="H106" s="18"/>
      <c r="I106" s="6"/>
      <c r="J106" s="18"/>
      <c r="K106" s="18"/>
      <c r="L106" s="18"/>
      <c r="M106" s="18"/>
    </row>
    <row r="107" spans="1:13" s="2" customFormat="1" ht="12">
      <c r="A107" s="80"/>
      <c r="B107" s="26"/>
      <c r="C107" s="6"/>
      <c r="D107" s="6"/>
      <c r="E107" s="13"/>
      <c r="F107" s="6"/>
      <c r="G107" s="18"/>
      <c r="H107" s="18"/>
      <c r="I107" s="6"/>
      <c r="J107" s="18"/>
      <c r="K107" s="18"/>
      <c r="L107" s="18"/>
      <c r="M107" s="18"/>
    </row>
    <row r="108" spans="1:13" s="2" customFormat="1" ht="12">
      <c r="A108" s="80"/>
      <c r="B108" s="26"/>
      <c r="C108" s="6"/>
      <c r="D108" s="6"/>
      <c r="E108" s="13"/>
      <c r="F108" s="6"/>
      <c r="G108" s="18"/>
      <c r="H108" s="18"/>
      <c r="I108" s="6"/>
      <c r="J108" s="18"/>
      <c r="K108" s="18"/>
      <c r="L108" s="18"/>
      <c r="M108" s="18"/>
    </row>
    <row r="109" spans="1:13" s="2" customFormat="1" ht="12">
      <c r="A109" s="80"/>
      <c r="B109" s="26"/>
      <c r="C109" s="6"/>
      <c r="D109" s="6"/>
      <c r="E109" s="13"/>
      <c r="F109" s="6"/>
      <c r="G109" s="18"/>
      <c r="H109" s="18"/>
      <c r="I109" s="6"/>
      <c r="J109" s="18"/>
      <c r="K109" s="18"/>
      <c r="L109" s="18"/>
      <c r="M109" s="18"/>
    </row>
    <row r="110" spans="1:13" s="2" customFormat="1" ht="12">
      <c r="A110" s="80"/>
      <c r="B110" s="26"/>
      <c r="C110" s="6"/>
      <c r="D110" s="6"/>
      <c r="E110" s="13"/>
      <c r="F110" s="6"/>
      <c r="G110" s="18"/>
      <c r="H110" s="18"/>
      <c r="I110" s="6"/>
      <c r="J110" s="18"/>
      <c r="K110" s="18"/>
      <c r="L110" s="18"/>
      <c r="M110" s="18"/>
    </row>
    <row r="111" spans="1:13" s="2" customFormat="1" ht="12">
      <c r="A111" s="80"/>
      <c r="B111" s="26"/>
      <c r="C111" s="6"/>
      <c r="D111" s="6"/>
      <c r="E111" s="13"/>
      <c r="F111" s="6"/>
      <c r="G111" s="18"/>
      <c r="H111" s="18"/>
      <c r="I111" s="6"/>
      <c r="J111" s="18"/>
      <c r="K111" s="18"/>
      <c r="L111" s="18"/>
      <c r="M111" s="18"/>
    </row>
    <row r="112" spans="1:13" s="2" customFormat="1" ht="12">
      <c r="A112" s="80"/>
      <c r="B112" s="26"/>
      <c r="C112" s="6"/>
      <c r="D112" s="6"/>
      <c r="E112" s="13"/>
      <c r="F112" s="6"/>
      <c r="G112" s="18"/>
      <c r="H112" s="18"/>
      <c r="I112" s="6"/>
      <c r="J112" s="18"/>
      <c r="K112" s="18"/>
      <c r="L112" s="18"/>
      <c r="M112" s="18"/>
    </row>
    <row r="113" spans="1:13" s="2" customFormat="1" ht="12">
      <c r="A113" s="80"/>
      <c r="B113" s="26"/>
      <c r="C113" s="6"/>
      <c r="D113" s="6"/>
      <c r="E113" s="13"/>
      <c r="F113" s="6"/>
      <c r="G113" s="18"/>
      <c r="H113" s="18"/>
      <c r="I113" s="6"/>
      <c r="J113" s="18"/>
      <c r="K113" s="18"/>
      <c r="L113" s="18"/>
      <c r="M113" s="18"/>
    </row>
    <row r="114" spans="1:13" s="2" customFormat="1" ht="12">
      <c r="A114" s="80"/>
      <c r="B114" s="26"/>
      <c r="C114" s="6"/>
      <c r="D114" s="6"/>
      <c r="E114" s="13"/>
      <c r="F114" s="6"/>
      <c r="G114" s="18"/>
      <c r="H114" s="18"/>
      <c r="I114" s="6"/>
      <c r="J114" s="18"/>
      <c r="K114" s="18"/>
      <c r="L114" s="18"/>
      <c r="M114" s="18"/>
    </row>
    <row r="115" spans="1:13" s="2" customFormat="1" ht="12">
      <c r="A115" s="80"/>
      <c r="B115" s="26"/>
      <c r="C115" s="6"/>
      <c r="D115" s="6"/>
      <c r="E115" s="13"/>
      <c r="F115" s="6"/>
      <c r="G115" s="18"/>
      <c r="H115" s="18"/>
      <c r="I115" s="6"/>
      <c r="J115" s="18"/>
      <c r="K115" s="18"/>
      <c r="L115" s="18"/>
      <c r="M115" s="18"/>
    </row>
    <row r="116" spans="1:13" s="2" customFormat="1" ht="12">
      <c r="A116" s="80"/>
      <c r="B116" s="26"/>
      <c r="C116" s="6"/>
      <c r="D116" s="6"/>
      <c r="E116" s="13"/>
      <c r="F116" s="6"/>
      <c r="G116" s="18"/>
      <c r="H116" s="18"/>
      <c r="I116" s="6"/>
      <c r="J116" s="18"/>
      <c r="K116" s="18"/>
      <c r="L116" s="18"/>
      <c r="M116" s="18"/>
    </row>
    <row r="117" spans="1:13" s="2" customFormat="1" ht="12">
      <c r="A117" s="80"/>
      <c r="B117" s="26"/>
      <c r="C117" s="6"/>
      <c r="D117" s="6"/>
      <c r="E117" s="13"/>
      <c r="F117" s="6"/>
      <c r="G117" s="18"/>
      <c r="H117" s="18"/>
      <c r="I117" s="6"/>
      <c r="J117" s="18"/>
      <c r="K117" s="18"/>
      <c r="L117" s="18"/>
      <c r="M117" s="18"/>
    </row>
    <row r="118" spans="1:13" s="2" customFormat="1" ht="12">
      <c r="A118" s="80"/>
      <c r="B118" s="26"/>
      <c r="C118" s="6"/>
      <c r="D118" s="6"/>
      <c r="E118" s="13"/>
      <c r="F118" s="6"/>
      <c r="G118" s="18"/>
      <c r="H118" s="18"/>
      <c r="I118" s="6"/>
      <c r="J118" s="18"/>
      <c r="K118" s="18"/>
      <c r="L118" s="18"/>
      <c r="M118" s="18"/>
    </row>
    <row r="119" spans="1:13" s="2" customFormat="1" ht="12">
      <c r="A119" s="80"/>
      <c r="B119" s="26"/>
      <c r="C119" s="6"/>
      <c r="D119" s="6"/>
      <c r="E119" s="13"/>
      <c r="F119" s="6"/>
      <c r="G119" s="18"/>
      <c r="H119" s="18"/>
      <c r="I119" s="6"/>
      <c r="J119" s="18"/>
      <c r="K119" s="18"/>
      <c r="L119" s="18"/>
      <c r="M119" s="18"/>
    </row>
    <row r="120" spans="1:13" s="2" customFormat="1" ht="12">
      <c r="A120" s="80"/>
      <c r="B120" s="26"/>
      <c r="C120" s="6"/>
      <c r="D120" s="6"/>
      <c r="E120" s="13"/>
      <c r="F120" s="6"/>
      <c r="G120" s="18"/>
      <c r="H120" s="18"/>
      <c r="I120" s="6"/>
      <c r="J120" s="18"/>
      <c r="K120" s="18"/>
      <c r="L120" s="18"/>
      <c r="M120" s="18"/>
    </row>
    <row r="121" spans="1:13" s="2" customFormat="1" ht="12">
      <c r="A121" s="80"/>
      <c r="B121" s="26"/>
      <c r="C121" s="6"/>
      <c r="D121" s="6"/>
      <c r="E121" s="13"/>
      <c r="F121" s="6"/>
      <c r="G121" s="18"/>
      <c r="H121" s="18"/>
      <c r="I121" s="6"/>
      <c r="J121" s="18"/>
      <c r="K121" s="18"/>
      <c r="L121" s="18"/>
      <c r="M121" s="18"/>
    </row>
    <row r="122" spans="1:13" s="2" customFormat="1" ht="12">
      <c r="A122" s="80"/>
      <c r="B122" s="26"/>
      <c r="C122" s="6"/>
      <c r="D122" s="6"/>
      <c r="E122" s="13"/>
      <c r="F122" s="6"/>
      <c r="G122" s="18"/>
      <c r="H122" s="18"/>
      <c r="I122" s="6"/>
      <c r="J122" s="18"/>
      <c r="K122" s="18"/>
      <c r="L122" s="18"/>
      <c r="M122" s="18"/>
    </row>
    <row r="123" spans="1:13" s="2" customFormat="1" ht="12">
      <c r="A123" s="80"/>
      <c r="B123" s="26"/>
      <c r="C123" s="6"/>
      <c r="D123" s="6"/>
      <c r="E123" s="13"/>
      <c r="F123" s="6"/>
      <c r="G123" s="18"/>
      <c r="H123" s="18"/>
      <c r="I123" s="6"/>
      <c r="J123" s="18"/>
      <c r="K123" s="18"/>
      <c r="L123" s="18"/>
      <c r="M123" s="18"/>
    </row>
    <row r="124" spans="1:13" s="2" customFormat="1" ht="12">
      <c r="A124" s="80"/>
      <c r="B124" s="26"/>
      <c r="C124" s="6"/>
      <c r="D124" s="6"/>
      <c r="E124" s="13"/>
      <c r="F124" s="6"/>
      <c r="G124" s="18"/>
      <c r="H124" s="18"/>
      <c r="I124" s="6"/>
      <c r="J124" s="18"/>
      <c r="K124" s="18"/>
      <c r="L124" s="18"/>
      <c r="M124" s="18"/>
    </row>
    <row r="125" spans="1:13" s="2" customFormat="1" ht="12">
      <c r="A125" s="80"/>
      <c r="B125" s="26"/>
      <c r="C125" s="6"/>
      <c r="D125" s="6"/>
      <c r="E125" s="13"/>
      <c r="F125" s="6"/>
      <c r="G125" s="18"/>
      <c r="H125" s="18"/>
      <c r="I125" s="6"/>
      <c r="J125" s="18"/>
      <c r="K125" s="18"/>
      <c r="L125" s="18"/>
      <c r="M125" s="18"/>
    </row>
    <row r="126" spans="1:13" s="2" customFormat="1" ht="12">
      <c r="A126" s="80"/>
      <c r="B126" s="26"/>
      <c r="C126" s="6"/>
      <c r="D126" s="6"/>
      <c r="E126" s="13"/>
      <c r="F126" s="6"/>
      <c r="G126" s="18"/>
      <c r="H126" s="18"/>
      <c r="I126" s="6"/>
      <c r="J126" s="18"/>
      <c r="K126" s="18"/>
      <c r="L126" s="18"/>
      <c r="M126" s="18"/>
    </row>
    <row r="127" spans="1:13" s="2" customFormat="1" ht="12">
      <c r="A127" s="80"/>
      <c r="B127" s="26"/>
      <c r="C127" s="6"/>
      <c r="D127" s="6"/>
      <c r="E127" s="13"/>
      <c r="F127" s="6"/>
      <c r="G127" s="18"/>
      <c r="H127" s="18"/>
      <c r="I127" s="6"/>
      <c r="J127" s="18"/>
      <c r="K127" s="18"/>
      <c r="L127" s="18"/>
      <c r="M127" s="18"/>
    </row>
  </sheetData>
  <printOptions/>
  <pageMargins left="0.75" right="0.75" top="1" bottom="1" header="0.5" footer="0.5"/>
  <pageSetup fitToHeight="1" fitToWidth="1" orientation="landscape" scale="4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 Monaco</cp:lastModifiedBy>
  <cp:lastPrinted>2006-02-22T21:42:42Z</cp:lastPrinted>
  <dcterms:created xsi:type="dcterms:W3CDTF">2005-01-11T23:23:28Z</dcterms:created>
  <cp:category/>
  <cp:version/>
  <cp:contentType/>
  <cp:contentStatus/>
</cp:coreProperties>
</file>